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filterPrivacy="1" codeName="ThisWorkbook" defaultThemeVersion="124226"/>
  <xr:revisionPtr revIDLastSave="0" documentId="13_ncr:1_{5FE3482E-100E-48D2-A6FC-DFDB32FAC3B9}" xr6:coauthVersionLast="40" xr6:coauthVersionMax="40" xr10:uidLastSave="{00000000-0000-0000-0000-000000000000}"/>
  <bookViews>
    <workbookView xWindow="480" yWindow="480" windowWidth="19200" windowHeight="10725" activeTab="8" xr2:uid="{00000000-000D-0000-FFFF-FFFF00000000}"/>
  </bookViews>
  <sheets>
    <sheet name="Zona1" sheetId="1" r:id="rId1"/>
    <sheet name="Zona2" sheetId="2" r:id="rId2"/>
    <sheet name="Zona3" sheetId="3" r:id="rId3"/>
    <sheet name="Zona4" sheetId="5" r:id="rId4"/>
    <sheet name="ZonaTotal" sheetId="9" r:id="rId5"/>
    <sheet name="Destinos" sheetId="6" r:id="rId6"/>
    <sheet name="Old" sheetId="4" r:id="rId7"/>
    <sheet name="Output" sheetId="7" r:id="rId8"/>
    <sheet name="Throughput" sheetId="8" r:id="rId9"/>
  </sheets>
  <definedNames>
    <definedName name="_xlnm._FilterDatabase" localSheetId="5" hidden="1">Destinos!$B$2:$D$58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7" i="6" l="1"/>
  <c r="C66" i="6"/>
  <c r="C65" i="6"/>
  <c r="C64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4" i="6"/>
  <c r="B4" i="6" s="1"/>
  <c r="G62" i="6"/>
  <c r="H62" i="6" l="1"/>
  <c r="D64" i="6"/>
  <c r="D67" i="6"/>
  <c r="D65" i="6"/>
  <c r="D66" i="6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T18" i="8"/>
  <c r="R18" i="8"/>
  <c r="P18" i="8"/>
  <c r="N18" i="8"/>
  <c r="L18" i="8"/>
  <c r="J18" i="8"/>
  <c r="H18" i="8"/>
  <c r="F18" i="8"/>
  <c r="D18" i="8"/>
  <c r="B18" i="8"/>
  <c r="B19" i="8" l="1"/>
  <c r="E3" i="9"/>
  <c r="E4" i="9"/>
  <c r="E5" i="9"/>
  <c r="E6" i="9"/>
  <c r="E7" i="9"/>
  <c r="E8" i="9"/>
  <c r="E9" i="9"/>
  <c r="E10" i="9"/>
  <c r="E11" i="9"/>
  <c r="E12" i="9"/>
  <c r="E13" i="9"/>
  <c r="E2" i="9"/>
  <c r="C13" i="9" l="1"/>
  <c r="C12" i="9"/>
  <c r="C11" i="9"/>
  <c r="C10" i="9"/>
  <c r="C9" i="9"/>
  <c r="C8" i="9"/>
  <c r="C7" i="9"/>
  <c r="C6" i="9"/>
  <c r="C5" i="9"/>
  <c r="C4" i="9"/>
  <c r="C3" i="9"/>
  <c r="C2" i="9"/>
  <c r="A13" i="9"/>
  <c r="A12" i="9"/>
  <c r="A11" i="9"/>
  <c r="A10" i="9"/>
  <c r="A9" i="9"/>
  <c r="A8" i="9"/>
  <c r="A7" i="9"/>
  <c r="A6" i="9"/>
  <c r="A5" i="9"/>
  <c r="A4" i="9"/>
  <c r="A3" i="9"/>
  <c r="A2" i="9"/>
  <c r="L4" i="9" l="1"/>
  <c r="M4" i="9"/>
  <c r="L5" i="9"/>
  <c r="M5" i="9"/>
  <c r="L6" i="9"/>
  <c r="M6" i="9"/>
  <c r="L7" i="9"/>
  <c r="M7" i="9"/>
  <c r="L8" i="9"/>
  <c r="M8" i="9"/>
  <c r="L9" i="9"/>
  <c r="M9" i="9"/>
  <c r="L10" i="9"/>
  <c r="M10" i="9"/>
  <c r="L11" i="9"/>
  <c r="M11" i="9"/>
  <c r="L12" i="9"/>
  <c r="M12" i="9"/>
  <c r="L13" i="9"/>
  <c r="M13" i="9"/>
  <c r="L14" i="9"/>
  <c r="M14" i="9"/>
  <c r="L15" i="9"/>
  <c r="M15" i="9"/>
  <c r="M3" i="9"/>
  <c r="L3" i="9"/>
  <c r="I15" i="9"/>
  <c r="M16" i="9" l="1"/>
  <c r="E3" i="5"/>
  <c r="E4" i="5"/>
  <c r="E5" i="5"/>
  <c r="E6" i="5"/>
  <c r="E7" i="5"/>
  <c r="E8" i="5"/>
  <c r="E9" i="5"/>
  <c r="E10" i="5"/>
  <c r="E11" i="5"/>
  <c r="E12" i="5"/>
  <c r="E13" i="5"/>
  <c r="E2" i="5"/>
  <c r="E3" i="3"/>
  <c r="E4" i="3"/>
  <c r="E5" i="3"/>
  <c r="E6" i="3"/>
  <c r="E7" i="3"/>
  <c r="E8" i="3"/>
  <c r="E9" i="3"/>
  <c r="E10" i="3"/>
  <c r="E11" i="3"/>
  <c r="E12" i="3"/>
  <c r="E13" i="3"/>
  <c r="E2" i="3"/>
  <c r="E3" i="2"/>
  <c r="E4" i="2"/>
  <c r="E5" i="2"/>
  <c r="E6" i="2"/>
  <c r="E7" i="2"/>
  <c r="E8" i="2"/>
  <c r="E9" i="2"/>
  <c r="E10" i="2"/>
  <c r="E11" i="2"/>
  <c r="E12" i="2"/>
  <c r="E13" i="2"/>
  <c r="E2" i="2"/>
  <c r="E3" i="1"/>
  <c r="I4" i="9" s="1"/>
  <c r="E4" i="1"/>
  <c r="I5" i="9" s="1"/>
  <c r="E5" i="1"/>
  <c r="I6" i="9" s="1"/>
  <c r="E6" i="1"/>
  <c r="I7" i="9" s="1"/>
  <c r="E7" i="1"/>
  <c r="I8" i="9" s="1"/>
  <c r="E8" i="1"/>
  <c r="I9" i="9" s="1"/>
  <c r="E9" i="1"/>
  <c r="I10" i="9" s="1"/>
  <c r="E10" i="1"/>
  <c r="I11" i="9" s="1"/>
  <c r="E11" i="1"/>
  <c r="I12" i="9" s="1"/>
  <c r="E12" i="1"/>
  <c r="I13" i="9" s="1"/>
  <c r="E13" i="1"/>
  <c r="I14" i="9" s="1"/>
  <c r="E2" i="1"/>
  <c r="I3" i="9" s="1"/>
  <c r="I16" i="9" l="1"/>
  <c r="E18" i="8"/>
  <c r="I18" i="8" l="1"/>
  <c r="U18" i="8"/>
  <c r="S18" i="8"/>
  <c r="Q18" i="8"/>
  <c r="O18" i="8"/>
  <c r="K18" i="8"/>
  <c r="G18" i="8"/>
  <c r="C18" i="8"/>
  <c r="M18" i="8"/>
  <c r="A13" i="5"/>
  <c r="A12" i="5"/>
  <c r="A11" i="5"/>
  <c r="A10" i="5"/>
  <c r="A9" i="5"/>
  <c r="A8" i="5"/>
  <c r="A7" i="5"/>
  <c r="A6" i="5"/>
  <c r="A5" i="5"/>
  <c r="A4" i="5"/>
  <c r="A3" i="5"/>
  <c r="A2" i="5"/>
  <c r="A13" i="3"/>
  <c r="A12" i="3"/>
  <c r="A11" i="3"/>
  <c r="A10" i="3"/>
  <c r="A9" i="3"/>
  <c r="A8" i="3"/>
  <c r="A7" i="3"/>
  <c r="A6" i="3"/>
  <c r="A5" i="3"/>
  <c r="A4" i="3"/>
  <c r="A3" i="3"/>
  <c r="A2" i="3"/>
  <c r="A13" i="2"/>
  <c r="A12" i="2"/>
  <c r="A11" i="2"/>
  <c r="A10" i="2"/>
  <c r="A9" i="2"/>
  <c r="A8" i="2"/>
  <c r="A7" i="2"/>
  <c r="A6" i="2"/>
  <c r="A5" i="2"/>
  <c r="A4" i="2"/>
  <c r="A3" i="2"/>
  <c r="A2" i="2"/>
  <c r="A3" i="1"/>
  <c r="A4" i="1"/>
  <c r="A5" i="1"/>
  <c r="A6" i="1"/>
  <c r="A7" i="1"/>
  <c r="A8" i="1"/>
  <c r="A9" i="1"/>
  <c r="A10" i="1"/>
  <c r="A11" i="1"/>
  <c r="A12" i="1"/>
  <c r="A13" i="1"/>
  <c r="A2" i="1"/>
  <c r="C19" i="8" l="1"/>
  <c r="C21" i="8" s="1"/>
  <c r="K58" i="6" l="1"/>
  <c r="K57" i="6"/>
  <c r="K4" i="6" l="1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3" i="6"/>
  <c r="C57" i="6" l="1"/>
  <c r="C53" i="6"/>
  <c r="C49" i="6"/>
  <c r="C45" i="6"/>
  <c r="C41" i="6"/>
  <c r="C37" i="6"/>
  <c r="C33" i="6"/>
  <c r="C29" i="6"/>
  <c r="C25" i="6"/>
  <c r="C21" i="6"/>
  <c r="C17" i="6"/>
  <c r="C13" i="6"/>
  <c r="C9" i="6"/>
  <c r="C5" i="6"/>
  <c r="C55" i="6"/>
  <c r="C48" i="6"/>
  <c r="C40" i="6"/>
  <c r="C28" i="6"/>
  <c r="C24" i="6"/>
  <c r="C12" i="6"/>
  <c r="C4" i="6"/>
  <c r="C51" i="6"/>
  <c r="C47" i="6"/>
  <c r="C43" i="6"/>
  <c r="C39" i="6"/>
  <c r="C35" i="6"/>
  <c r="C31" i="6"/>
  <c r="C27" i="6"/>
  <c r="C23" i="6"/>
  <c r="C19" i="6"/>
  <c r="C15" i="6"/>
  <c r="C11" i="6"/>
  <c r="C7" i="6"/>
  <c r="C56" i="6"/>
  <c r="C52" i="6"/>
  <c r="C44" i="6"/>
  <c r="C36" i="6"/>
  <c r="C32" i="6"/>
  <c r="C20" i="6"/>
  <c r="C16" i="6"/>
  <c r="C8" i="6"/>
  <c r="C58" i="6"/>
  <c r="C54" i="6"/>
  <c r="C50" i="6"/>
  <c r="C46" i="6"/>
  <c r="C42" i="6"/>
  <c r="C38" i="6"/>
  <c r="C34" i="6"/>
  <c r="C30" i="6"/>
  <c r="C26" i="6"/>
  <c r="C22" i="6"/>
  <c r="C18" i="6"/>
  <c r="C14" i="6"/>
  <c r="C10" i="6"/>
  <c r="C6" i="6"/>
  <c r="C13" i="5"/>
  <c r="C12" i="5"/>
  <c r="C11" i="5"/>
  <c r="C10" i="5"/>
  <c r="C9" i="5"/>
  <c r="C8" i="5"/>
  <c r="C7" i="5"/>
  <c r="C6" i="5"/>
  <c r="C5" i="5"/>
  <c r="C4" i="5"/>
  <c r="C3" i="5"/>
  <c r="C2" i="5"/>
  <c r="C13" i="3"/>
  <c r="C12" i="3"/>
  <c r="C11" i="3"/>
  <c r="C10" i="3"/>
  <c r="C9" i="3"/>
  <c r="C8" i="3"/>
  <c r="C7" i="3"/>
  <c r="C6" i="3"/>
  <c r="C5" i="3"/>
  <c r="C4" i="3"/>
  <c r="C3" i="3"/>
  <c r="C2" i="3"/>
  <c r="C13" i="1"/>
  <c r="C12" i="1"/>
  <c r="C11" i="1"/>
  <c r="C10" i="1"/>
  <c r="C9" i="1"/>
  <c r="C8" i="1"/>
  <c r="C7" i="1"/>
  <c r="C6" i="1"/>
  <c r="C5" i="1"/>
  <c r="C4" i="1"/>
  <c r="C3" i="1"/>
  <c r="C2" i="1"/>
  <c r="C3" i="2"/>
  <c r="C4" i="2"/>
  <c r="C5" i="2"/>
  <c r="C6" i="2"/>
  <c r="C7" i="2"/>
  <c r="C8" i="2"/>
  <c r="C9" i="2"/>
  <c r="C10" i="2"/>
  <c r="C11" i="2"/>
  <c r="C12" i="2"/>
  <c r="C13" i="2"/>
  <c r="C2" i="2"/>
</calcChain>
</file>

<file path=xl/sharedStrings.xml><?xml version="1.0" encoding="utf-8"?>
<sst xmlns="http://schemas.openxmlformats.org/spreadsheetml/2006/main" count="350" uniqueCount="173">
  <si>
    <t>M1-T</t>
  </si>
  <si>
    <t>M1-Dest</t>
  </si>
  <si>
    <t>M2-T</t>
  </si>
  <si>
    <t>M2-Dest</t>
  </si>
  <si>
    <t>M3-T</t>
  </si>
  <si>
    <t>M3-Dest</t>
  </si>
  <si>
    <t>Arrival Time</t>
  </si>
  <si>
    <t>Atom Name</t>
  </si>
  <si>
    <t>Quantity</t>
  </si>
  <si>
    <t>Channel</t>
  </si>
  <si>
    <t>hr(1)</t>
  </si>
  <si>
    <t>hr(2)</t>
  </si>
  <si>
    <t>hr(3)</t>
  </si>
  <si>
    <t>hr(4)</t>
  </si>
  <si>
    <t>Entradas</t>
  </si>
  <si>
    <t xml:space="preserve">Lista de entradas </t>
  </si>
  <si>
    <t>InterArrivalTime</t>
  </si>
  <si>
    <t>Destination</t>
  </si>
  <si>
    <t>Source</t>
  </si>
  <si>
    <t>Do(
  if(
    ExcelActiveX_Read(Output(c)+1,2*Att([IdMuelle],c)-1)=0,Att([MaxProducts],c):=Output(c),
    NegExp(ExcelActiveX_Read(Output(c)+1,2*Att([IdMuelle],c)-1))
    )</t>
  </si>
  <si>
    <t>TriggerOnCreation</t>
  </si>
  <si>
    <t>Label([Destino], i) := ExcelActiveX_Read(Output(c)+1,2*Att([IdMuelle],c))</t>
  </si>
  <si>
    <t>CumDistrib</t>
  </si>
  <si>
    <t>Plaza</t>
  </si>
  <si>
    <t>Fila</t>
  </si>
  <si>
    <t>Columna</t>
  </si>
  <si>
    <t>001</t>
  </si>
  <si>
    <t>1</t>
  </si>
  <si>
    <t>002</t>
  </si>
  <si>
    <t>2</t>
  </si>
  <si>
    <t>003</t>
  </si>
  <si>
    <t>004</t>
  </si>
  <si>
    <t>005</t>
  </si>
  <si>
    <t>006</t>
  </si>
  <si>
    <t>007</t>
  </si>
  <si>
    <t>009</t>
  </si>
  <si>
    <t>10</t>
  </si>
  <si>
    <t>11</t>
  </si>
  <si>
    <t>011</t>
  </si>
  <si>
    <t>012</t>
  </si>
  <si>
    <t>12</t>
  </si>
  <si>
    <t>13</t>
  </si>
  <si>
    <t>013</t>
  </si>
  <si>
    <t>014</t>
  </si>
  <si>
    <t>015</t>
  </si>
  <si>
    <t>15</t>
  </si>
  <si>
    <t>016</t>
  </si>
  <si>
    <t>017</t>
  </si>
  <si>
    <t>018</t>
  </si>
  <si>
    <t>19</t>
  </si>
  <si>
    <t>019</t>
  </si>
  <si>
    <t>020</t>
  </si>
  <si>
    <t>20</t>
  </si>
  <si>
    <t>021</t>
  </si>
  <si>
    <t>022</t>
  </si>
  <si>
    <t>023</t>
  </si>
  <si>
    <t>024</t>
  </si>
  <si>
    <t>025</t>
  </si>
  <si>
    <t>026</t>
  </si>
  <si>
    <t>26</t>
  </si>
  <si>
    <t>27</t>
  </si>
  <si>
    <t>027</t>
  </si>
  <si>
    <t>028</t>
  </si>
  <si>
    <t>29</t>
  </si>
  <si>
    <t>029</t>
  </si>
  <si>
    <t>030</t>
  </si>
  <si>
    <t>30</t>
  </si>
  <si>
    <t>031</t>
  </si>
  <si>
    <t>31</t>
  </si>
  <si>
    <t>032</t>
  </si>
  <si>
    <t>32</t>
  </si>
  <si>
    <t>033</t>
  </si>
  <si>
    <t>33</t>
  </si>
  <si>
    <t>34</t>
  </si>
  <si>
    <t>034</t>
  </si>
  <si>
    <t>35</t>
  </si>
  <si>
    <t>036</t>
  </si>
  <si>
    <t>36</t>
  </si>
  <si>
    <t>37</t>
  </si>
  <si>
    <t>037</t>
  </si>
  <si>
    <t>38</t>
  </si>
  <si>
    <t>038</t>
  </si>
  <si>
    <t>039</t>
  </si>
  <si>
    <t>40</t>
  </si>
  <si>
    <t>040</t>
  </si>
  <si>
    <t>41</t>
  </si>
  <si>
    <t>041</t>
  </si>
  <si>
    <t>042</t>
  </si>
  <si>
    <t>42</t>
  </si>
  <si>
    <t>043</t>
  </si>
  <si>
    <t>044</t>
  </si>
  <si>
    <t>44</t>
  </si>
  <si>
    <t>45</t>
  </si>
  <si>
    <t>045</t>
  </si>
  <si>
    <t>046</t>
  </si>
  <si>
    <t>46</t>
  </si>
  <si>
    <t>47</t>
  </si>
  <si>
    <t>047</t>
  </si>
  <si>
    <t>048</t>
  </si>
  <si>
    <t>48</t>
  </si>
  <si>
    <t>49</t>
  </si>
  <si>
    <t>049</t>
  </si>
  <si>
    <t>050</t>
  </si>
  <si>
    <t>051</t>
  </si>
  <si>
    <t>052</t>
  </si>
  <si>
    <t>065</t>
  </si>
  <si>
    <t>090</t>
  </si>
  <si>
    <t>091</t>
  </si>
  <si>
    <t>097</t>
  </si>
  <si>
    <t>099</t>
  </si>
  <si>
    <t>220</t>
  </si>
  <si>
    <t>394</t>
  </si>
  <si>
    <t>ZE1</t>
  </si>
  <si>
    <t>ZE2</t>
  </si>
  <si>
    <t>ZE3</t>
  </si>
  <si>
    <t>ZE4</t>
  </si>
  <si>
    <t>008</t>
  </si>
  <si>
    <t>096</t>
  </si>
  <si>
    <t>900</t>
  </si>
  <si>
    <t>Distrib</t>
  </si>
  <si>
    <t>FC</t>
  </si>
  <si>
    <t>Empirical Distribution</t>
  </si>
  <si>
    <t>De LayoutNew!Vol2</t>
  </si>
  <si>
    <t>Del Modelo</t>
  </si>
  <si>
    <t>De TSB_Muelles_SinEstibaTrasera</t>
  </si>
  <si>
    <t>Time</t>
  </si>
  <si>
    <t>Tiempo1</t>
  </si>
  <si>
    <t>Cont2</t>
  </si>
  <si>
    <t>Tiempo3</t>
  </si>
  <si>
    <t>Cont4</t>
  </si>
  <si>
    <t>Cont1</t>
  </si>
  <si>
    <t>Tiempo2</t>
  </si>
  <si>
    <t>Cont3</t>
  </si>
  <si>
    <t>Tiempo4</t>
  </si>
  <si>
    <t>Entry1</t>
  </si>
  <si>
    <t>Exit2</t>
  </si>
  <si>
    <t>Exit1</t>
  </si>
  <si>
    <t>Entry2</t>
  </si>
  <si>
    <t>Entry3</t>
  </si>
  <si>
    <t>Exit3</t>
  </si>
  <si>
    <t>Entry4</t>
  </si>
  <si>
    <t>Exit4</t>
  </si>
  <si>
    <t>Entry5</t>
  </si>
  <si>
    <t>Exit5</t>
  </si>
  <si>
    <t>Entry6</t>
  </si>
  <si>
    <t>Exit6</t>
  </si>
  <si>
    <t>Entry7</t>
  </si>
  <si>
    <t>Exit7</t>
  </si>
  <si>
    <t>Entry8</t>
  </si>
  <si>
    <t>Exit8</t>
  </si>
  <si>
    <t>Entry9</t>
  </si>
  <si>
    <t>Exit9</t>
  </si>
  <si>
    <t>Entry10</t>
  </si>
  <si>
    <t>Exit10</t>
  </si>
  <si>
    <t>Tavg</t>
  </si>
  <si>
    <t>AGVs</t>
  </si>
  <si>
    <t>Media</t>
  </si>
  <si>
    <t>MaxThr</t>
  </si>
  <si>
    <t>hr(0)</t>
  </si>
  <si>
    <t>Avg 3 hr</t>
  </si>
  <si>
    <t>Total</t>
  </si>
  <si>
    <t>Hora</t>
  </si>
  <si>
    <t>De Config-Almacen-08</t>
  </si>
  <si>
    <t>8Salidas</t>
  </si>
  <si>
    <t>ChannelPeine</t>
  </si>
  <si>
    <t>Zona</t>
  </si>
  <si>
    <t>Z3</t>
  </si>
  <si>
    <t>Z4</t>
  </si>
  <si>
    <t>Z1</t>
  </si>
  <si>
    <t>Z2</t>
  </si>
  <si>
    <t>BcnRepartido</t>
  </si>
  <si>
    <t>Salidas Peine</t>
  </si>
  <si>
    <t>3Salidas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</si>
</sst>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6" borderId="0" applyNumberFormat="0" applyBorder="0" applyAlignment="0" applyProtection="0"/>
    <xf numFmtId="0" fontId="3" fillId="0" borderId="0">
      <alignment vertical="center"/>
    </xf>
  </cellStyleXfs>
  <cellXfs count="60">
    <xf numFmtId="0" fontId="0" fillId="0" borderId="0" xfId="0"/>
    <xf numFmtId="1" fontId="0" fillId="0" borderId="0" xfId="0" applyNumberFormat="1"/>
    <xf numFmtId="0" fontId="0" fillId="0" borderId="0" xfId="0" applyAlignment="1"/>
    <xf numFmtId="0" fontId="0" fillId="0" borderId="0" xfId="0" applyAlignment="1">
      <alignment vertical="center"/>
    </xf>
    <xf numFmtId="2" fontId="0" fillId="0" borderId="0" xfId="0" applyNumberFormat="1"/>
    <xf numFmtId="0" fontId="2" fillId="0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0" fillId="4" borderId="0" xfId="0" applyFill="1"/>
    <xf numFmtId="0" fontId="2" fillId="4" borderId="0" xfId="0" applyFont="1" applyFill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2" fontId="0" fillId="0" borderId="4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2" borderId="1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49" fontId="0" fillId="0" borderId="3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0" fontId="1" fillId="0" borderId="3" xfId="0" quotePrefix="1" applyFont="1" applyBorder="1" applyAlignment="1">
      <alignment vertical="center"/>
    </xf>
    <xf numFmtId="49" fontId="1" fillId="0" borderId="3" xfId="0" quotePrefix="1" applyNumberFormat="1" applyFont="1" applyBorder="1" applyAlignment="1">
      <alignment vertical="center"/>
    </xf>
    <xf numFmtId="49" fontId="0" fillId="0" borderId="3" xfId="0" quotePrefix="1" applyNumberForma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quotePrefix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0" fillId="5" borderId="0" xfId="0" applyFill="1"/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  <xf numFmtId="0" fontId="2" fillId="5" borderId="0" xfId="0" applyFont="1" applyFill="1"/>
    <xf numFmtId="3" fontId="2" fillId="0" borderId="0" xfId="0" applyNumberFormat="1" applyFont="1"/>
    <xf numFmtId="3" fontId="1" fillId="6" borderId="0" xfId="1" applyNumberFormat="1"/>
    <xf numFmtId="9" fontId="0" fillId="0" borderId="0" xfId="0" applyNumberFormat="1"/>
    <xf numFmtId="20" fontId="0" fillId="0" borderId="0" xfId="0" applyNumberFormat="1"/>
    <xf numFmtId="0" fontId="3" fillId="0" borderId="0" xfId="2">
      <alignment vertical="center"/>
    </xf>
    <xf numFmtId="49" fontId="1" fillId="0" borderId="0" xfId="2" quotePrefix="1" applyNumberFormat="1" applyFont="1" applyBorder="1">
      <alignment vertical="center"/>
    </xf>
    <xf numFmtId="49" fontId="3" fillId="0" borderId="0" xfId="2" applyNumberFormat="1" applyBorder="1">
      <alignment vertical="center"/>
    </xf>
    <xf numFmtId="49" fontId="1" fillId="0" borderId="0" xfId="2" applyNumberFormat="1" applyFont="1" applyBorder="1">
      <alignment vertical="center"/>
    </xf>
    <xf numFmtId="49" fontId="3" fillId="0" borderId="0" xfId="2" quotePrefix="1" applyNumberFormat="1" applyBorder="1">
      <alignment vertical="center"/>
    </xf>
    <xf numFmtId="0" fontId="1" fillId="0" borderId="0" xfId="2" quotePrefix="1" applyFont="1">
      <alignment vertical="center"/>
    </xf>
    <xf numFmtId="49" fontId="0" fillId="0" borderId="0" xfId="2" quotePrefix="1" applyNumberFormat="1" applyFont="1" applyBorder="1">
      <alignment vertical="center"/>
    </xf>
    <xf numFmtId="0" fontId="2" fillId="2" borderId="0" xfId="0" applyFont="1" applyFill="1" applyBorder="1" applyAlignment="1">
      <alignment vertical="center"/>
    </xf>
    <xf numFmtId="49" fontId="1" fillId="7" borderId="0" xfId="2" applyNumberFormat="1" applyFont="1" applyFill="1" applyBorder="1">
      <alignment vertical="center"/>
    </xf>
    <xf numFmtId="0" fontId="3" fillId="7" borderId="0" xfId="2" applyFill="1">
      <alignment vertical="center"/>
    </xf>
    <xf numFmtId="0" fontId="0" fillId="7" borderId="0" xfId="0" applyFill="1"/>
    <xf numFmtId="49" fontId="3" fillId="7" borderId="0" xfId="2" applyNumberFormat="1" applyFill="1" applyBorder="1">
      <alignment vertical="center"/>
    </xf>
    <xf numFmtId="2" fontId="2" fillId="0" borderId="0" xfId="0" applyNumberFormat="1" applyFont="1"/>
    <xf numFmtId="1" fontId="2" fillId="0" borderId="0" xfId="0" applyNumberFormat="1" applyFont="1"/>
    <xf numFmtId="0" fontId="2" fillId="0" borderId="0" xfId="0" applyFont="1" applyBorder="1"/>
    <xf numFmtId="2" fontId="0" fillId="0" borderId="0" xfId="0" applyNumberFormat="1" applyBorder="1"/>
  </cellXfs>
  <cellStyles count="3">
    <cellStyle name="40% - Énfasis1" xfId="1" builtinId="31"/>
    <cellStyle name="Normal" xfId="0" builtinId="0"/>
    <cellStyle name="Normal 2" xfId="2" xr:uid="{5E400D76-1101-4F96-8060-1C61932F8285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14"/>
  <sheetViews>
    <sheetView workbookViewId="0"/>
  </sheetViews>
  <sheetFormatPr baseColWidth="10" defaultColWidth="9.140625" defaultRowHeight="15"/>
  <cols>
    <col min="1" max="1" width="12.140625" bestFit="1" customWidth="1"/>
    <col min="3" max="3" width="12.28515625" bestFit="1" customWidth="1"/>
  </cols>
  <sheetData>
    <row r="1" spans="1:10">
      <c r="A1" t="s">
        <v>6</v>
      </c>
      <c r="B1" t="s">
        <v>7</v>
      </c>
      <c r="C1" t="s">
        <v>8</v>
      </c>
      <c r="D1" t="s">
        <v>9</v>
      </c>
      <c r="E1" t="s">
        <v>14</v>
      </c>
      <c r="F1" t="s">
        <v>125</v>
      </c>
      <c r="H1" s="42">
        <v>1</v>
      </c>
      <c r="I1" t="s">
        <v>157</v>
      </c>
      <c r="J1" t="s">
        <v>157</v>
      </c>
    </row>
    <row r="2" spans="1:10">
      <c r="A2" t="str">
        <f>"hr("&amp;F2&amp;")"</f>
        <v>hr(0)</v>
      </c>
      <c r="B2">
        <v>0</v>
      </c>
      <c r="C2" t="str">
        <f>"Poisson("&amp;ROUND(E2,0)&amp;")"</f>
        <v>Poisson(11)</v>
      </c>
      <c r="D2">
        <v>1</v>
      </c>
      <c r="E2" s="1">
        <f>H2*0.7</f>
        <v>11.250452316957345</v>
      </c>
      <c r="F2">
        <v>0</v>
      </c>
      <c r="H2" s="1">
        <v>16.072074738510494</v>
      </c>
    </row>
    <row r="3" spans="1:10">
      <c r="A3" t="str">
        <f t="shared" ref="A3:A13" si="0">"hr("&amp;F3&amp;")"</f>
        <v>hr(1)</v>
      </c>
      <c r="B3">
        <v>0</v>
      </c>
      <c r="C3" t="str">
        <f t="shared" ref="C3:C13" si="1">"Poisson("&amp;ROUND(E3,0)&amp;")"</f>
        <v>Poisson(12)</v>
      </c>
      <c r="D3">
        <v>1</v>
      </c>
      <c r="E3" s="1">
        <f t="shared" ref="E3:E13" si="2">H3*0.7</f>
        <v>11.927413631158215</v>
      </c>
      <c r="F3">
        <v>1</v>
      </c>
      <c r="H3" s="1">
        <v>17.039162330226024</v>
      </c>
    </row>
    <row r="4" spans="1:10">
      <c r="A4" t="str">
        <f t="shared" si="0"/>
        <v>hr(2)</v>
      </c>
      <c r="B4">
        <v>0</v>
      </c>
      <c r="C4" t="str">
        <f t="shared" si="1"/>
        <v>Poisson(10)</v>
      </c>
      <c r="D4">
        <v>1</v>
      </c>
      <c r="E4" s="1">
        <f t="shared" si="2"/>
        <v>9.9717476123556974</v>
      </c>
      <c r="F4">
        <v>2</v>
      </c>
      <c r="H4" s="1">
        <v>14.245353731936712</v>
      </c>
    </row>
    <row r="5" spans="1:10">
      <c r="A5" t="str">
        <f t="shared" si="0"/>
        <v>hr(3)</v>
      </c>
      <c r="B5">
        <v>0</v>
      </c>
      <c r="C5" t="str">
        <f t="shared" si="1"/>
        <v>Poisson(58)</v>
      </c>
      <c r="D5">
        <v>1</v>
      </c>
      <c r="E5" s="1">
        <f t="shared" si="2"/>
        <v>57.758666807014521</v>
      </c>
      <c r="F5">
        <v>3</v>
      </c>
      <c r="H5" s="1">
        <v>82.512381152877893</v>
      </c>
    </row>
    <row r="6" spans="1:10">
      <c r="A6" t="str">
        <f t="shared" si="0"/>
        <v>hr(4)</v>
      </c>
      <c r="B6">
        <v>0</v>
      </c>
      <c r="C6" t="str">
        <f t="shared" si="1"/>
        <v>Poisson(65)</v>
      </c>
      <c r="D6">
        <v>1</v>
      </c>
      <c r="E6" s="1">
        <f t="shared" si="2"/>
        <v>65.095740340140978</v>
      </c>
      <c r="F6">
        <v>4</v>
      </c>
      <c r="H6" s="1">
        <v>92.993914771629974</v>
      </c>
    </row>
    <row r="7" spans="1:10">
      <c r="A7" t="str">
        <f t="shared" si="0"/>
        <v>hr(5)</v>
      </c>
      <c r="B7">
        <v>0</v>
      </c>
      <c r="C7" t="str">
        <f t="shared" si="1"/>
        <v>Poisson(52)</v>
      </c>
      <c r="D7">
        <v>1</v>
      </c>
      <c r="E7" s="1">
        <f t="shared" si="2"/>
        <v>51.663968232980814</v>
      </c>
      <c r="F7">
        <v>5</v>
      </c>
      <c r="H7" s="1">
        <v>73.805668904258312</v>
      </c>
    </row>
    <row r="8" spans="1:10">
      <c r="A8" t="str">
        <f t="shared" si="0"/>
        <v>hr(6)</v>
      </c>
      <c r="B8">
        <v>0</v>
      </c>
      <c r="C8" t="str">
        <f t="shared" si="1"/>
        <v>Poisson(43)</v>
      </c>
      <c r="D8">
        <v>1</v>
      </c>
      <c r="E8" s="1">
        <f t="shared" si="2"/>
        <v>42.951992922637629</v>
      </c>
      <c r="F8">
        <v>6</v>
      </c>
      <c r="H8" s="1">
        <v>61.359989889482328</v>
      </c>
    </row>
    <row r="9" spans="1:10">
      <c r="A9" t="str">
        <f t="shared" si="0"/>
        <v>hr(7)</v>
      </c>
      <c r="B9">
        <v>0</v>
      </c>
      <c r="C9" t="str">
        <f t="shared" si="1"/>
        <v>Poisson(63)</v>
      </c>
      <c r="D9">
        <v>1</v>
      </c>
      <c r="E9" s="1">
        <f t="shared" si="2"/>
        <v>62.769894682065114</v>
      </c>
      <c r="F9">
        <v>7</v>
      </c>
      <c r="H9" s="1">
        <v>89.671278117235886</v>
      </c>
      <c r="I9" s="36" t="s">
        <v>158</v>
      </c>
      <c r="J9">
        <v>120</v>
      </c>
    </row>
    <row r="10" spans="1:10">
      <c r="A10" t="str">
        <f t="shared" si="0"/>
        <v>hr(8)</v>
      </c>
      <c r="B10">
        <v>0</v>
      </c>
      <c r="C10" t="str">
        <f t="shared" si="1"/>
        <v>Poisson(76)</v>
      </c>
      <c r="D10">
        <v>1</v>
      </c>
      <c r="E10" s="1">
        <f t="shared" si="2"/>
        <v>76.454158520512053</v>
      </c>
      <c r="F10">
        <v>8</v>
      </c>
      <c r="H10" s="1">
        <v>109.22022645787438</v>
      </c>
      <c r="I10" s="36" t="s">
        <v>10</v>
      </c>
      <c r="J10">
        <v>120</v>
      </c>
    </row>
    <row r="11" spans="1:10">
      <c r="A11" t="str">
        <f t="shared" si="0"/>
        <v>hr(9)</v>
      </c>
      <c r="B11">
        <v>0</v>
      </c>
      <c r="C11" t="str">
        <f t="shared" si="1"/>
        <v>Poisson(76)</v>
      </c>
      <c r="D11">
        <v>1</v>
      </c>
      <c r="E11" s="1">
        <f t="shared" si="2"/>
        <v>76.407978808791242</v>
      </c>
      <c r="F11">
        <v>9</v>
      </c>
      <c r="H11" s="1">
        <v>109.15425544113036</v>
      </c>
      <c r="I11" s="36" t="s">
        <v>11</v>
      </c>
      <c r="J11">
        <v>120</v>
      </c>
    </row>
    <row r="12" spans="1:10">
      <c r="A12" t="str">
        <f t="shared" si="0"/>
        <v>hr(10)</v>
      </c>
      <c r="B12">
        <v>0</v>
      </c>
      <c r="C12" t="str">
        <f t="shared" si="1"/>
        <v>Poisson(22)</v>
      </c>
      <c r="D12">
        <v>1</v>
      </c>
      <c r="E12" s="1">
        <f t="shared" si="2"/>
        <v>21.988348210305457</v>
      </c>
      <c r="F12">
        <v>10</v>
      </c>
      <c r="H12" s="1">
        <v>31.411926014722084</v>
      </c>
      <c r="I12" s="36" t="s">
        <v>12</v>
      </c>
    </row>
    <row r="13" spans="1:10">
      <c r="A13" t="str">
        <f t="shared" si="0"/>
        <v>hr(11)</v>
      </c>
      <c r="B13">
        <v>0</v>
      </c>
      <c r="C13" t="str">
        <f t="shared" si="1"/>
        <v>Poisson(7)</v>
      </c>
      <c r="D13">
        <v>1</v>
      </c>
      <c r="E13" s="1">
        <f t="shared" si="2"/>
        <v>6.9823724121861348</v>
      </c>
      <c r="F13">
        <v>11</v>
      </c>
      <c r="H13" s="1">
        <v>9.9748177316944791</v>
      </c>
      <c r="I13" s="36" t="s">
        <v>13</v>
      </c>
    </row>
    <row r="14" spans="1:10">
      <c r="F14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14"/>
  <sheetViews>
    <sheetView workbookViewId="0"/>
  </sheetViews>
  <sheetFormatPr baseColWidth="10" defaultColWidth="9.140625" defaultRowHeight="15"/>
  <cols>
    <col min="1" max="1" width="11.7109375" bestFit="1" customWidth="1"/>
    <col min="2" max="2" width="11.5703125" bestFit="1" customWidth="1"/>
    <col min="3" max="3" width="13.5703125" customWidth="1"/>
  </cols>
  <sheetData>
    <row r="1" spans="1:10">
      <c r="A1" t="s">
        <v>6</v>
      </c>
      <c r="B1" t="s">
        <v>7</v>
      </c>
      <c r="C1" t="s">
        <v>8</v>
      </c>
      <c r="D1" t="s">
        <v>9</v>
      </c>
      <c r="E1" t="s">
        <v>14</v>
      </c>
      <c r="F1" t="s">
        <v>125</v>
      </c>
      <c r="H1" s="42">
        <v>1</v>
      </c>
      <c r="I1" t="s">
        <v>157</v>
      </c>
      <c r="J1" t="s">
        <v>157</v>
      </c>
    </row>
    <row r="2" spans="1:10">
      <c r="A2" t="str">
        <f>"hr("&amp;F2&amp;")"</f>
        <v>hr(0)</v>
      </c>
      <c r="B2">
        <v>0</v>
      </c>
      <c r="C2" t="str">
        <f>"Poisson("&amp;ROUND(E2,0)&amp;")"</f>
        <v>Poisson(10)</v>
      </c>
      <c r="D2">
        <v>1</v>
      </c>
      <c r="E2" s="1">
        <f>H2*0.7</f>
        <v>10.353778657822513</v>
      </c>
      <c r="F2">
        <v>0</v>
      </c>
      <c r="H2" s="1">
        <v>14.791112368317876</v>
      </c>
    </row>
    <row r="3" spans="1:10">
      <c r="A3" t="str">
        <f t="shared" ref="A3:A13" si="0">"hr("&amp;F3&amp;")"</f>
        <v>hr(1)</v>
      </c>
      <c r="B3">
        <v>0</v>
      </c>
      <c r="C3" t="str">
        <f t="shared" ref="C3:C13" si="1">"Poisson("&amp;ROUND(E3,0)&amp;")"</f>
        <v>Poisson(11)</v>
      </c>
      <c r="D3">
        <v>1</v>
      </c>
      <c r="E3" s="1">
        <f t="shared" ref="E3:E13" si="2">H3*0.7</f>
        <v>10.976785396545358</v>
      </c>
      <c r="F3">
        <v>1</v>
      </c>
      <c r="H3" s="1">
        <v>15.681121995064798</v>
      </c>
    </row>
    <row r="4" spans="1:10">
      <c r="A4" t="str">
        <f t="shared" si="0"/>
        <v>hr(2)</v>
      </c>
      <c r="B4">
        <v>0</v>
      </c>
      <c r="C4" t="str">
        <f t="shared" si="1"/>
        <v>Poisson(9)</v>
      </c>
      <c r="D4">
        <v>1</v>
      </c>
      <c r="E4" s="1">
        <f t="shared" si="2"/>
        <v>9.1769881513460287</v>
      </c>
      <c r="F4">
        <v>2</v>
      </c>
      <c r="H4" s="1">
        <v>13.10998307335147</v>
      </c>
    </row>
    <row r="5" spans="1:10">
      <c r="A5" t="str">
        <f t="shared" si="0"/>
        <v>hr(3)</v>
      </c>
      <c r="B5">
        <v>0</v>
      </c>
      <c r="C5" t="str">
        <f t="shared" si="1"/>
        <v>Poisson(53)</v>
      </c>
      <c r="D5">
        <v>1</v>
      </c>
      <c r="E5" s="1">
        <f t="shared" si="2"/>
        <v>53.155236326754334</v>
      </c>
      <c r="F5">
        <v>3</v>
      </c>
      <c r="H5" s="1">
        <v>75.936051895363335</v>
      </c>
    </row>
    <row r="6" spans="1:10">
      <c r="A6" t="str">
        <f t="shared" si="0"/>
        <v>hr(4)</v>
      </c>
      <c r="B6">
        <v>0</v>
      </c>
      <c r="C6" t="str">
        <f t="shared" si="1"/>
        <v>Poisson(60)</v>
      </c>
      <c r="D6">
        <v>1</v>
      </c>
      <c r="E6" s="1">
        <f t="shared" si="2"/>
        <v>59.90753687592052</v>
      </c>
      <c r="F6">
        <v>4</v>
      </c>
      <c r="H6" s="1">
        <v>85.582195537029321</v>
      </c>
    </row>
    <row r="7" spans="1:10">
      <c r="A7" t="str">
        <f t="shared" si="0"/>
        <v>hr(5)</v>
      </c>
      <c r="B7">
        <v>0</v>
      </c>
      <c r="C7" t="str">
        <f t="shared" si="1"/>
        <v>Poisson(48)</v>
      </c>
      <c r="D7">
        <v>1</v>
      </c>
      <c r="E7" s="1">
        <f t="shared" si="2"/>
        <v>47.546292059991067</v>
      </c>
      <c r="F7">
        <v>5</v>
      </c>
      <c r="H7" s="1">
        <v>67.923274371415815</v>
      </c>
    </row>
    <row r="8" spans="1:10">
      <c r="A8" t="str">
        <f t="shared" si="0"/>
        <v>hr(6)</v>
      </c>
      <c r="B8">
        <v>0</v>
      </c>
      <c r="C8" t="str">
        <f t="shared" si="1"/>
        <v>Poisson(40)</v>
      </c>
      <c r="D8">
        <v>1</v>
      </c>
      <c r="E8" s="1">
        <f t="shared" si="2"/>
        <v>39.528670946238115</v>
      </c>
      <c r="F8">
        <v>6</v>
      </c>
      <c r="H8" s="1">
        <v>56.469529923197307</v>
      </c>
    </row>
    <row r="9" spans="1:10">
      <c r="A9" t="str">
        <f t="shared" si="0"/>
        <v>hr(7)</v>
      </c>
      <c r="B9">
        <v>0</v>
      </c>
      <c r="C9" t="str">
        <f t="shared" si="1"/>
        <v>Poisson(58)</v>
      </c>
      <c r="D9">
        <v>1</v>
      </c>
      <c r="E9" s="1">
        <f t="shared" si="2"/>
        <v>57.76706372359417</v>
      </c>
      <c r="F9">
        <v>7</v>
      </c>
      <c r="H9" s="1">
        <v>82.524376747991681</v>
      </c>
      <c r="I9" s="37" t="s">
        <v>158</v>
      </c>
      <c r="J9">
        <v>120</v>
      </c>
    </row>
    <row r="10" spans="1:10">
      <c r="A10" t="str">
        <f t="shared" si="0"/>
        <v>hr(8)</v>
      </c>
      <c r="B10">
        <v>0</v>
      </c>
      <c r="C10" t="str">
        <f t="shared" si="1"/>
        <v>Poisson(70)</v>
      </c>
      <c r="D10">
        <v>1</v>
      </c>
      <c r="E10" s="1">
        <f t="shared" si="2"/>
        <v>70.360676396834876</v>
      </c>
      <c r="F10">
        <v>8</v>
      </c>
      <c r="H10" s="1">
        <v>100.51525199547841</v>
      </c>
      <c r="I10" s="37" t="s">
        <v>10</v>
      </c>
      <c r="J10">
        <v>120</v>
      </c>
    </row>
    <row r="11" spans="1:10">
      <c r="A11" t="str">
        <f t="shared" si="0"/>
        <v>hr(9)</v>
      </c>
      <c r="B11">
        <v>0</v>
      </c>
      <c r="C11" t="str">
        <f t="shared" si="1"/>
        <v>Poisson(70)</v>
      </c>
      <c r="D11">
        <v>1</v>
      </c>
      <c r="E11" s="1">
        <f t="shared" si="2"/>
        <v>70.318177259896316</v>
      </c>
      <c r="F11">
        <v>9</v>
      </c>
      <c r="H11" s="1">
        <v>100.45453894270902</v>
      </c>
      <c r="I11" s="37" t="s">
        <v>11</v>
      </c>
      <c r="J11">
        <v>120</v>
      </c>
    </row>
    <row r="12" spans="1:10">
      <c r="A12" t="str">
        <f t="shared" si="0"/>
        <v>hr(10)</v>
      </c>
      <c r="B12">
        <v>0</v>
      </c>
      <c r="C12" t="str">
        <f t="shared" si="1"/>
        <v>Poisson(20)</v>
      </c>
      <c r="D12">
        <v>1</v>
      </c>
      <c r="E12" s="1">
        <f t="shared" si="2"/>
        <v>20.235852213469158</v>
      </c>
      <c r="F12">
        <v>10</v>
      </c>
      <c r="H12" s="1">
        <v>28.908360304955941</v>
      </c>
      <c r="I12" s="37" t="s">
        <v>12</v>
      </c>
    </row>
    <row r="13" spans="1:10">
      <c r="A13" t="str">
        <f t="shared" si="0"/>
        <v>hr(11)</v>
      </c>
      <c r="B13">
        <v>0</v>
      </c>
      <c r="C13" t="str">
        <f t="shared" si="1"/>
        <v>Poisson(6)</v>
      </c>
      <c r="D13">
        <v>1</v>
      </c>
      <c r="E13" s="1">
        <f t="shared" si="2"/>
        <v>6.425869505112769</v>
      </c>
      <c r="F13">
        <v>11</v>
      </c>
      <c r="H13" s="1">
        <v>9.1798135787325279</v>
      </c>
      <c r="I13" s="37" t="s">
        <v>13</v>
      </c>
    </row>
    <row r="14" spans="1:10">
      <c r="F14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14"/>
  <sheetViews>
    <sheetView workbookViewId="0"/>
  </sheetViews>
  <sheetFormatPr baseColWidth="10" defaultColWidth="9.140625" defaultRowHeight="15"/>
  <cols>
    <col min="3" max="3" width="12.28515625" bestFit="1" customWidth="1"/>
  </cols>
  <sheetData>
    <row r="1" spans="1:10">
      <c r="A1" t="s">
        <v>6</v>
      </c>
      <c r="B1" t="s">
        <v>7</v>
      </c>
      <c r="C1" t="s">
        <v>8</v>
      </c>
      <c r="D1" t="s">
        <v>9</v>
      </c>
      <c r="E1" t="s">
        <v>14</v>
      </c>
      <c r="F1" t="s">
        <v>125</v>
      </c>
      <c r="H1" s="42">
        <v>1</v>
      </c>
      <c r="I1" t="s">
        <v>157</v>
      </c>
      <c r="J1" t="s">
        <v>157</v>
      </c>
    </row>
    <row r="2" spans="1:10">
      <c r="A2" t="str">
        <f>"hr("&amp;F2&amp;")"</f>
        <v>hr(0)</v>
      </c>
      <c r="B2">
        <v>0</v>
      </c>
      <c r="C2" t="str">
        <f>"Poisson("&amp;ROUND(E2,0)&amp;")"</f>
        <v>Poisson(10)</v>
      </c>
      <c r="D2">
        <v>1</v>
      </c>
      <c r="E2" s="1">
        <f>H2*0.7</f>
        <v>10.25570497635464</v>
      </c>
      <c r="F2">
        <v>0</v>
      </c>
      <c r="H2" s="1">
        <v>14.651007109078058</v>
      </c>
    </row>
    <row r="3" spans="1:10">
      <c r="A3" t="str">
        <f t="shared" ref="A3:A13" si="0">"hr("&amp;F3&amp;")"</f>
        <v>hr(1)</v>
      </c>
      <c r="B3">
        <v>0</v>
      </c>
      <c r="C3" t="str">
        <f t="shared" ref="C3:C13" si="1">"Poisson("&amp;ROUND(E3,0)&amp;")"</f>
        <v>Poisson(11)</v>
      </c>
      <c r="D3">
        <v>1</v>
      </c>
      <c r="E3" s="1">
        <f t="shared" ref="E3:E13" si="2">H3*0.7</f>
        <v>10.872810433384576</v>
      </c>
      <c r="F3">
        <v>1</v>
      </c>
      <c r="H3" s="1">
        <v>15.532586333406538</v>
      </c>
    </row>
    <row r="4" spans="1:10">
      <c r="A4" t="str">
        <f t="shared" si="0"/>
        <v>hr(2)</v>
      </c>
      <c r="B4">
        <v>0</v>
      </c>
      <c r="C4" t="str">
        <f t="shared" si="1"/>
        <v>Poisson(9)</v>
      </c>
      <c r="D4">
        <v>1</v>
      </c>
      <c r="E4" s="1">
        <f t="shared" si="2"/>
        <v>9.0900613352980955</v>
      </c>
      <c r="F4">
        <v>2</v>
      </c>
      <c r="H4" s="1">
        <v>12.985801907568709</v>
      </c>
    </row>
    <row r="5" spans="1:10">
      <c r="A5" t="str">
        <f t="shared" si="0"/>
        <v>hr(3)</v>
      </c>
      <c r="B5">
        <v>0</v>
      </c>
      <c r="C5" t="str">
        <f t="shared" si="1"/>
        <v>Poisson(53)</v>
      </c>
      <c r="D5">
        <v>1</v>
      </c>
      <c r="E5" s="1">
        <f t="shared" si="2"/>
        <v>52.651736117975879</v>
      </c>
      <c r="F5">
        <v>3</v>
      </c>
      <c r="H5" s="1">
        <v>75.216765882822685</v>
      </c>
    </row>
    <row r="6" spans="1:10">
      <c r="A6" t="str">
        <f t="shared" si="0"/>
        <v>hr(4)</v>
      </c>
      <c r="B6">
        <v>0</v>
      </c>
      <c r="C6" t="str">
        <f t="shared" si="1"/>
        <v>Poisson(59)</v>
      </c>
      <c r="D6">
        <v>1</v>
      </c>
      <c r="E6" s="1">
        <f t="shared" si="2"/>
        <v>59.340077122021412</v>
      </c>
      <c r="F6">
        <v>4</v>
      </c>
      <c r="H6" s="1">
        <v>84.771538745744877</v>
      </c>
    </row>
    <row r="7" spans="1:10">
      <c r="A7" t="str">
        <f t="shared" si="0"/>
        <v>hr(5)</v>
      </c>
      <c r="B7">
        <v>0</v>
      </c>
      <c r="C7" t="str">
        <f t="shared" si="1"/>
        <v>Poisson(47)</v>
      </c>
      <c r="D7">
        <v>1</v>
      </c>
      <c r="E7" s="1">
        <f t="shared" si="2"/>
        <v>47.095921228570305</v>
      </c>
      <c r="F7">
        <v>5</v>
      </c>
      <c r="H7" s="1">
        <v>67.279887469386153</v>
      </c>
    </row>
    <row r="8" spans="1:10">
      <c r="A8" t="str">
        <f t="shared" si="0"/>
        <v>hr(6)</v>
      </c>
      <c r="B8">
        <v>0</v>
      </c>
      <c r="C8" t="str">
        <f t="shared" si="1"/>
        <v>Poisson(39)</v>
      </c>
      <c r="D8">
        <v>1</v>
      </c>
      <c r="E8" s="1">
        <f t="shared" si="2"/>
        <v>39.154245105069421</v>
      </c>
      <c r="F8">
        <v>6</v>
      </c>
      <c r="H8" s="1">
        <v>55.934635864384887</v>
      </c>
    </row>
    <row r="9" spans="1:10">
      <c r="A9" t="str">
        <f t="shared" si="0"/>
        <v>hr(7)</v>
      </c>
      <c r="B9">
        <v>0</v>
      </c>
      <c r="C9" t="str">
        <f t="shared" si="1"/>
        <v>Poisson(57)</v>
      </c>
      <c r="D9">
        <v>1</v>
      </c>
      <c r="E9" s="1">
        <f t="shared" si="2"/>
        <v>57.219879087511408</v>
      </c>
      <c r="F9">
        <v>7</v>
      </c>
      <c r="H9" s="1">
        <v>81.74268441073059</v>
      </c>
      <c r="I9" s="37" t="s">
        <v>158</v>
      </c>
      <c r="J9">
        <v>120</v>
      </c>
    </row>
    <row r="10" spans="1:10">
      <c r="A10" t="str">
        <f t="shared" si="0"/>
        <v>hr(8)</v>
      </c>
      <c r="B10">
        <v>0</v>
      </c>
      <c r="C10" t="str">
        <f t="shared" si="1"/>
        <v>Poisson(70)</v>
      </c>
      <c r="D10">
        <v>1</v>
      </c>
      <c r="E10" s="1">
        <f t="shared" si="2"/>
        <v>69.694201789557695</v>
      </c>
      <c r="F10">
        <v>8</v>
      </c>
      <c r="H10" s="1">
        <v>99.563145413653857</v>
      </c>
      <c r="I10" s="37" t="s">
        <v>10</v>
      </c>
      <c r="J10">
        <v>120</v>
      </c>
    </row>
    <row r="11" spans="1:10">
      <c r="A11" t="str">
        <f t="shared" si="0"/>
        <v>hr(9)</v>
      </c>
      <c r="B11">
        <v>0</v>
      </c>
      <c r="C11" t="str">
        <f t="shared" si="1"/>
        <v>Poisson(70)</v>
      </c>
      <c r="D11">
        <v>1</v>
      </c>
      <c r="E11" s="1">
        <f t="shared" si="2"/>
        <v>69.652105215485918</v>
      </c>
      <c r="F11">
        <v>9</v>
      </c>
      <c r="H11" s="1">
        <v>99.503007450694184</v>
      </c>
      <c r="I11" s="37" t="s">
        <v>11</v>
      </c>
      <c r="J11">
        <v>120</v>
      </c>
    </row>
    <row r="12" spans="1:10">
      <c r="A12" t="str">
        <f t="shared" si="0"/>
        <v>hr(10)</v>
      </c>
      <c r="B12">
        <v>0</v>
      </c>
      <c r="C12" t="str">
        <f t="shared" si="1"/>
        <v>Poisson(20)</v>
      </c>
      <c r="D12">
        <v>1</v>
      </c>
      <c r="E12" s="1">
        <f t="shared" si="2"/>
        <v>20.044172963815186</v>
      </c>
      <c r="F12">
        <v>10</v>
      </c>
      <c r="H12" s="1">
        <v>28.634532805450267</v>
      </c>
      <c r="I12" s="37" t="s">
        <v>12</v>
      </c>
    </row>
    <row r="13" spans="1:10">
      <c r="A13" t="str">
        <f t="shared" si="0"/>
        <v>hr(11)</v>
      </c>
      <c r="B13">
        <v>0</v>
      </c>
      <c r="C13" t="str">
        <f t="shared" si="1"/>
        <v>Poisson(6)</v>
      </c>
      <c r="D13">
        <v>1</v>
      </c>
      <c r="E13" s="1">
        <f t="shared" si="2"/>
        <v>6.3650019996516196</v>
      </c>
      <c r="F13">
        <v>11</v>
      </c>
      <c r="H13" s="1">
        <v>9.0928599995023145</v>
      </c>
      <c r="I13" s="37" t="s">
        <v>13</v>
      </c>
    </row>
    <row r="14" spans="1:10">
      <c r="F14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14"/>
  <sheetViews>
    <sheetView workbookViewId="0"/>
  </sheetViews>
  <sheetFormatPr baseColWidth="10" defaultColWidth="9.140625" defaultRowHeight="15"/>
  <cols>
    <col min="1" max="1" width="11.7109375" bestFit="1" customWidth="1"/>
    <col min="3" max="3" width="12.28515625" bestFit="1" customWidth="1"/>
  </cols>
  <sheetData>
    <row r="1" spans="1:10">
      <c r="A1" t="s">
        <v>6</v>
      </c>
      <c r="B1" t="s">
        <v>7</v>
      </c>
      <c r="C1" t="s">
        <v>8</v>
      </c>
      <c r="D1" t="s">
        <v>9</v>
      </c>
      <c r="E1" t="s">
        <v>14</v>
      </c>
      <c r="F1" t="s">
        <v>125</v>
      </c>
      <c r="H1" s="42">
        <v>1</v>
      </c>
      <c r="I1" t="s">
        <v>157</v>
      </c>
      <c r="J1" t="s">
        <v>157</v>
      </c>
    </row>
    <row r="2" spans="1:10">
      <c r="A2" t="str">
        <f>"hr("&amp;F2&amp;")"</f>
        <v>hr(0)</v>
      </c>
      <c r="B2">
        <v>0</v>
      </c>
      <c r="C2" t="str">
        <f>"Poisson("&amp;ROUND(E2,0)&amp;")"</f>
        <v>Poisson(9)</v>
      </c>
      <c r="D2">
        <v>1</v>
      </c>
      <c r="E2" s="1">
        <f>H2*0.7</f>
        <v>9.4711155246116618</v>
      </c>
      <c r="F2">
        <v>0</v>
      </c>
      <c r="H2" s="1">
        <v>13.530165035159518</v>
      </c>
    </row>
    <row r="3" spans="1:10">
      <c r="A3" t="str">
        <f t="shared" ref="A3:A13" si="0">"hr("&amp;F3&amp;")"</f>
        <v>hr(1)</v>
      </c>
      <c r="B3">
        <v>0</v>
      </c>
      <c r="C3" t="str">
        <f t="shared" ref="C3:C13" si="1">"Poisson("&amp;ROUND(E3,0)&amp;")"</f>
        <v>Poisson(10)</v>
      </c>
      <c r="D3">
        <v>1</v>
      </c>
      <c r="E3" s="1">
        <f t="shared" ref="E3:E13" si="2">H3*0.7</f>
        <v>10.041010728098323</v>
      </c>
      <c r="F3">
        <v>1</v>
      </c>
      <c r="H3" s="1">
        <v>14.344301040140463</v>
      </c>
    </row>
    <row r="4" spans="1:10">
      <c r="A4" t="str">
        <f t="shared" si="0"/>
        <v>hr(2)</v>
      </c>
      <c r="B4">
        <v>0</v>
      </c>
      <c r="C4" t="str">
        <f t="shared" si="1"/>
        <v>Poisson(8)</v>
      </c>
      <c r="D4">
        <v>1</v>
      </c>
      <c r="E4" s="1">
        <f t="shared" si="2"/>
        <v>8.3946468069146363</v>
      </c>
      <c r="F4">
        <v>2</v>
      </c>
      <c r="H4" s="1">
        <v>11.992352581306623</v>
      </c>
    </row>
    <row r="5" spans="1:10">
      <c r="A5" t="str">
        <f t="shared" si="0"/>
        <v>hr(3)</v>
      </c>
      <c r="B5">
        <v>0</v>
      </c>
      <c r="C5" t="str">
        <f t="shared" si="1"/>
        <v>Poisson(49)</v>
      </c>
      <c r="D5">
        <v>1</v>
      </c>
      <c r="E5" s="1">
        <f t="shared" si="2"/>
        <v>48.623734447748205</v>
      </c>
      <c r="F5">
        <v>3</v>
      </c>
      <c r="H5" s="1">
        <v>69.462477782497444</v>
      </c>
    </row>
    <row r="6" spans="1:10">
      <c r="A6" t="str">
        <f t="shared" si="0"/>
        <v>hr(4)</v>
      </c>
      <c r="B6">
        <v>0</v>
      </c>
      <c r="C6" t="str">
        <f t="shared" si="1"/>
        <v>Poisson(55)</v>
      </c>
      <c r="D6">
        <v>1</v>
      </c>
      <c r="E6" s="1">
        <f t="shared" si="2"/>
        <v>54.800399090828513</v>
      </c>
      <c r="F6">
        <v>4</v>
      </c>
      <c r="H6" s="1">
        <v>78.286284415469311</v>
      </c>
    </row>
    <row r="7" spans="1:10">
      <c r="A7" t="str">
        <f t="shared" si="0"/>
        <v>hr(5)</v>
      </c>
      <c r="B7">
        <v>0</v>
      </c>
      <c r="C7" t="str">
        <f t="shared" si="1"/>
        <v>Poisson(43)</v>
      </c>
      <c r="D7">
        <v>1</v>
      </c>
      <c r="E7" s="1">
        <f t="shared" si="2"/>
        <v>43.49295457720428</v>
      </c>
      <c r="F7">
        <v>5</v>
      </c>
      <c r="H7" s="1">
        <v>62.13279225314897</v>
      </c>
    </row>
    <row r="8" spans="1:10">
      <c r="A8" t="str">
        <f t="shared" si="0"/>
        <v>hr(6)</v>
      </c>
      <c r="B8">
        <v>0</v>
      </c>
      <c r="C8" t="str">
        <f t="shared" si="1"/>
        <v>Poisson(36)</v>
      </c>
      <c r="D8">
        <v>1</v>
      </c>
      <c r="E8" s="1">
        <f t="shared" si="2"/>
        <v>36.158838375719846</v>
      </c>
      <c r="F8">
        <v>6</v>
      </c>
      <c r="H8" s="1">
        <v>51.655483393885497</v>
      </c>
    </row>
    <row r="9" spans="1:10">
      <c r="A9" t="str">
        <f t="shared" si="0"/>
        <v>hr(7)</v>
      </c>
      <c r="B9">
        <v>0</v>
      </c>
      <c r="C9" t="str">
        <f t="shared" si="1"/>
        <v>Poisson(53)</v>
      </c>
      <c r="D9">
        <v>1</v>
      </c>
      <c r="E9" s="1">
        <f t="shared" si="2"/>
        <v>52.84240199884934</v>
      </c>
      <c r="F9">
        <v>7</v>
      </c>
      <c r="H9" s="1">
        <v>75.489145712641914</v>
      </c>
      <c r="I9" s="37" t="s">
        <v>158</v>
      </c>
      <c r="J9">
        <v>120</v>
      </c>
    </row>
    <row r="10" spans="1:10">
      <c r="A10" t="str">
        <f t="shared" si="0"/>
        <v>hr(8)</v>
      </c>
      <c r="B10">
        <v>0</v>
      </c>
      <c r="C10" t="str">
        <f t="shared" si="1"/>
        <v>Poisson(64)</v>
      </c>
      <c r="D10">
        <v>1</v>
      </c>
      <c r="E10" s="1">
        <f t="shared" si="2"/>
        <v>64.362404931340166</v>
      </c>
      <c r="F10">
        <v>8</v>
      </c>
      <c r="H10" s="1">
        <v>91.946292759057386</v>
      </c>
      <c r="I10" s="37" t="s">
        <v>10</v>
      </c>
      <c r="J10">
        <v>120</v>
      </c>
    </row>
    <row r="11" spans="1:10">
      <c r="A11" t="str">
        <f t="shared" si="0"/>
        <v>hr(9)</v>
      </c>
      <c r="B11">
        <v>0</v>
      </c>
      <c r="C11" t="str">
        <f t="shared" si="1"/>
        <v>Poisson(64)</v>
      </c>
      <c r="D11">
        <v>1</v>
      </c>
      <c r="E11" s="1">
        <f t="shared" si="2"/>
        <v>64.323528860202842</v>
      </c>
      <c r="F11">
        <v>9</v>
      </c>
      <c r="H11" s="1">
        <v>91.890755514575503</v>
      </c>
      <c r="I11" s="37" t="s">
        <v>11</v>
      </c>
      <c r="J11">
        <v>120</v>
      </c>
    </row>
    <row r="12" spans="1:10">
      <c r="A12" t="str">
        <f t="shared" si="0"/>
        <v>hr(10)</v>
      </c>
      <c r="B12">
        <v>0</v>
      </c>
      <c r="C12" t="str">
        <f t="shared" si="1"/>
        <v>Poisson(19)</v>
      </c>
      <c r="D12">
        <v>1</v>
      </c>
      <c r="E12" s="1">
        <f t="shared" si="2"/>
        <v>18.510738966583425</v>
      </c>
      <c r="F12">
        <v>10</v>
      </c>
      <c r="H12" s="1">
        <v>26.443912809404893</v>
      </c>
      <c r="I12" s="37" t="s">
        <v>12</v>
      </c>
    </row>
    <row r="13" spans="1:10">
      <c r="A13" t="str">
        <f t="shared" si="0"/>
        <v>hr(11)</v>
      </c>
      <c r="B13">
        <v>0</v>
      </c>
      <c r="C13" t="str">
        <f t="shared" si="1"/>
        <v>Poisson(6)</v>
      </c>
      <c r="D13">
        <v>1</v>
      </c>
      <c r="E13" s="1">
        <f t="shared" si="2"/>
        <v>5.8780619559624245</v>
      </c>
      <c r="F13">
        <v>11</v>
      </c>
      <c r="H13" s="1">
        <v>8.3972313656606072</v>
      </c>
      <c r="I13" s="37" t="s">
        <v>13</v>
      </c>
    </row>
    <row r="14" spans="1:10">
      <c r="F14">
        <v>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/>
  </sheetViews>
  <sheetFormatPr baseColWidth="10" defaultColWidth="9.140625" defaultRowHeight="15"/>
  <cols>
    <col min="3" max="3" width="12.28515625" bestFit="1" customWidth="1"/>
  </cols>
  <sheetData>
    <row r="1" spans="1:13">
      <c r="A1" t="s">
        <v>6</v>
      </c>
      <c r="B1" t="s">
        <v>7</v>
      </c>
      <c r="C1" t="s">
        <v>8</v>
      </c>
      <c r="D1" t="s">
        <v>9</v>
      </c>
      <c r="E1" t="s">
        <v>14</v>
      </c>
      <c r="F1" t="s">
        <v>125</v>
      </c>
      <c r="H1" s="42">
        <v>0.8</v>
      </c>
      <c r="L1" s="42">
        <v>1</v>
      </c>
    </row>
    <row r="2" spans="1:13">
      <c r="A2" t="str">
        <f>"hr("&amp;F2&amp;")"</f>
        <v>hr(0)</v>
      </c>
      <c r="B2">
        <v>0</v>
      </c>
      <c r="C2" t="str">
        <f>"Poisson("&amp;ROUND(E2,0)&amp;")"</f>
        <v>Poisson(41)</v>
      </c>
      <c r="D2">
        <v>1</v>
      </c>
      <c r="E2" s="1">
        <f>I3</f>
        <v>41.331051475746165</v>
      </c>
      <c r="F2">
        <v>0</v>
      </c>
      <c r="H2" t="s">
        <v>161</v>
      </c>
      <c r="I2" t="s">
        <v>14</v>
      </c>
      <c r="L2" t="s">
        <v>161</v>
      </c>
      <c r="M2" t="s">
        <v>14</v>
      </c>
    </row>
    <row r="3" spans="1:13">
      <c r="A3" t="str">
        <f t="shared" ref="A3:A13" si="0">"hr("&amp;F3&amp;")"</f>
        <v>hr(1)</v>
      </c>
      <c r="B3">
        <v>0</v>
      </c>
      <c r="C3" t="str">
        <f t="shared" ref="C3:C13" si="1">"Poisson("&amp;ROUND(E3,0)&amp;")"</f>
        <v>Poisson(44)</v>
      </c>
      <c r="D3">
        <v>1</v>
      </c>
      <c r="E3" s="1">
        <f t="shared" ref="E3:E13" si="2">I4</f>
        <v>43.81802018918647</v>
      </c>
      <c r="F3">
        <v>1</v>
      </c>
      <c r="H3" s="43">
        <v>0.45833333333333331</v>
      </c>
      <c r="I3" s="1">
        <f>Zona1!E2+Zona2!E2+Zona3!E2+Zona4!E2</f>
        <v>41.331051475746165</v>
      </c>
      <c r="L3" s="43">
        <f>H3</f>
        <v>0.45833333333333331</v>
      </c>
      <c r="M3" s="1">
        <f>Zona1!H2+Zona2!H2+Zona3!H2+Zona4!H2</f>
        <v>59.044359251065949</v>
      </c>
    </row>
    <row r="4" spans="1:13">
      <c r="A4" t="str">
        <f t="shared" si="0"/>
        <v>hr(2)</v>
      </c>
      <c r="B4">
        <v>0</v>
      </c>
      <c r="C4" t="str">
        <f t="shared" si="1"/>
        <v>Poisson(37)</v>
      </c>
      <c r="D4">
        <v>1</v>
      </c>
      <c r="E4" s="1">
        <f t="shared" si="2"/>
        <v>36.633443905914461</v>
      </c>
      <c r="F4">
        <v>2</v>
      </c>
      <c r="H4" s="43">
        <v>0.5</v>
      </c>
      <c r="I4" s="1">
        <f>Zona1!E3+Zona2!E3+Zona3!E3+Zona4!E3</f>
        <v>43.81802018918647</v>
      </c>
      <c r="L4" s="43">
        <f t="shared" ref="L4:L15" si="3">H4</f>
        <v>0.5</v>
      </c>
      <c r="M4" s="1">
        <f>Zona1!H3+Zona2!H3+Zona3!H3+Zona4!H3</f>
        <v>62.597171698837826</v>
      </c>
    </row>
    <row r="5" spans="1:13">
      <c r="A5" t="str">
        <f t="shared" si="0"/>
        <v>hr(3)</v>
      </c>
      <c r="B5">
        <v>0</v>
      </c>
      <c r="C5" t="str">
        <f t="shared" si="1"/>
        <v>Poisson(212)</v>
      </c>
      <c r="D5">
        <v>1</v>
      </c>
      <c r="E5" s="1">
        <f t="shared" si="2"/>
        <v>212.18937369949293</v>
      </c>
      <c r="F5">
        <v>3</v>
      </c>
      <c r="H5" s="43">
        <v>0.54166666666666663</v>
      </c>
      <c r="I5" s="1">
        <f>Zona1!E4+Zona2!E4+Zona3!E4+Zona4!E4</f>
        <v>36.633443905914461</v>
      </c>
      <c r="L5" s="43">
        <f t="shared" si="3"/>
        <v>0.54166666666666663</v>
      </c>
      <c r="M5" s="1">
        <f>Zona1!H4+Zona2!H4+Zona3!H4+Zona4!H4</f>
        <v>52.333491294163508</v>
      </c>
    </row>
    <row r="6" spans="1:13">
      <c r="A6" t="str">
        <f t="shared" si="0"/>
        <v>hr(4)</v>
      </c>
      <c r="B6">
        <v>0</v>
      </c>
      <c r="C6" t="str">
        <f t="shared" si="1"/>
        <v>Poisson(239)</v>
      </c>
      <c r="D6">
        <v>1</v>
      </c>
      <c r="E6" s="1">
        <f t="shared" si="2"/>
        <v>239.14375342891142</v>
      </c>
      <c r="F6">
        <v>4</v>
      </c>
      <c r="H6" s="43">
        <v>0.58333333333333337</v>
      </c>
      <c r="I6" s="1">
        <f>Zona1!E5+Zona2!E5+Zona3!E5+Zona4!E5</f>
        <v>212.18937369949293</v>
      </c>
      <c r="L6" s="43">
        <f t="shared" si="3"/>
        <v>0.58333333333333337</v>
      </c>
      <c r="M6" s="1">
        <f>Zona1!H5+Zona2!H5+Zona3!H5+Zona4!H5</f>
        <v>303.12767671356136</v>
      </c>
    </row>
    <row r="7" spans="1:13">
      <c r="A7" t="str">
        <f t="shared" si="0"/>
        <v>hr(5)</v>
      </c>
      <c r="B7">
        <v>0</v>
      </c>
      <c r="C7" t="str">
        <f t="shared" si="1"/>
        <v>Poisson(190)</v>
      </c>
      <c r="D7">
        <v>1</v>
      </c>
      <c r="E7" s="1">
        <f t="shared" si="2"/>
        <v>189.79913609874646</v>
      </c>
      <c r="F7">
        <v>5</v>
      </c>
      <c r="H7" s="43">
        <v>0.625</v>
      </c>
      <c r="I7" s="1">
        <f>Zona1!E6+Zona2!E6+Zona3!E6+Zona4!E6</f>
        <v>239.14375342891142</v>
      </c>
      <c r="L7" s="43">
        <f t="shared" si="3"/>
        <v>0.625</v>
      </c>
      <c r="M7" s="1">
        <f>Zona1!H6+Zona2!H6+Zona3!H6+Zona4!H6</f>
        <v>341.63393346987345</v>
      </c>
    </row>
    <row r="8" spans="1:13">
      <c r="A8" t="str">
        <f t="shared" si="0"/>
        <v>hr(6)</v>
      </c>
      <c r="B8">
        <v>0</v>
      </c>
      <c r="C8" t="str">
        <f t="shared" si="1"/>
        <v>Poisson(158)</v>
      </c>
      <c r="D8">
        <v>1</v>
      </c>
      <c r="E8" s="1">
        <f t="shared" si="2"/>
        <v>157.79374734966501</v>
      </c>
      <c r="F8">
        <v>6</v>
      </c>
      <c r="H8" s="43">
        <v>0.66666666666666663</v>
      </c>
      <c r="I8" s="1">
        <f>Zona1!E7+Zona2!E7+Zona3!E7+Zona4!E7</f>
        <v>189.79913609874646</v>
      </c>
      <c r="L8" s="43">
        <f t="shared" si="3"/>
        <v>0.66666666666666663</v>
      </c>
      <c r="M8" s="1">
        <f>Zona1!H7+Zona2!H7+Zona3!H7+Zona4!H7</f>
        <v>271.14162299820924</v>
      </c>
    </row>
    <row r="9" spans="1:13">
      <c r="A9" t="str">
        <f t="shared" si="0"/>
        <v>hr(7)</v>
      </c>
      <c r="B9">
        <v>0</v>
      </c>
      <c r="C9" t="str">
        <f t="shared" si="1"/>
        <v>Poisson(231)</v>
      </c>
      <c r="D9">
        <v>1</v>
      </c>
      <c r="E9" s="1">
        <f t="shared" si="2"/>
        <v>230.59923949202002</v>
      </c>
      <c r="F9">
        <v>7</v>
      </c>
      <c r="H9" s="43">
        <v>0.70833333333333337</v>
      </c>
      <c r="I9" s="1">
        <f>Zona1!E8+Zona2!E8+Zona3!E8+Zona4!E8</f>
        <v>157.79374734966501</v>
      </c>
      <c r="L9" s="43">
        <f t="shared" si="3"/>
        <v>0.70833333333333337</v>
      </c>
      <c r="M9" s="1">
        <f>Zona1!H8+Zona2!H8+Zona3!H8+Zona4!H8</f>
        <v>225.41963907095004</v>
      </c>
    </row>
    <row r="10" spans="1:13">
      <c r="A10" t="str">
        <f t="shared" si="0"/>
        <v>hr(8)</v>
      </c>
      <c r="B10">
        <v>0</v>
      </c>
      <c r="C10" t="str">
        <f t="shared" si="1"/>
        <v>Poisson(281)</v>
      </c>
      <c r="D10">
        <v>1</v>
      </c>
      <c r="E10" s="1">
        <f t="shared" si="2"/>
        <v>280.87144163824479</v>
      </c>
      <c r="F10">
        <v>8</v>
      </c>
      <c r="H10" s="43">
        <v>0.75</v>
      </c>
      <c r="I10" s="1">
        <f>Zona1!E9+Zona2!E9+Zona3!E9+Zona4!E9</f>
        <v>230.59923949202002</v>
      </c>
      <c r="L10" s="43">
        <f t="shared" si="3"/>
        <v>0.75</v>
      </c>
      <c r="M10" s="1">
        <f>Zona1!H9+Zona2!H9+Zona3!H9+Zona4!H9</f>
        <v>329.4274849886001</v>
      </c>
    </row>
    <row r="11" spans="1:13">
      <c r="A11" t="str">
        <f t="shared" si="0"/>
        <v>hr(9)</v>
      </c>
      <c r="B11">
        <v>0</v>
      </c>
      <c r="C11" t="str">
        <f t="shared" si="1"/>
        <v>Poisson(281)</v>
      </c>
      <c r="D11">
        <v>1</v>
      </c>
      <c r="E11" s="1">
        <f t="shared" si="2"/>
        <v>280.70179014437628</v>
      </c>
      <c r="F11">
        <v>9</v>
      </c>
      <c r="H11" s="43">
        <v>0.79166666666666663</v>
      </c>
      <c r="I11" s="1">
        <f>Zona1!E10+Zona2!E10+Zona3!E10+Zona4!E10</f>
        <v>280.87144163824479</v>
      </c>
      <c r="L11" s="43">
        <f t="shared" si="3"/>
        <v>0.79166666666666663</v>
      </c>
      <c r="M11" s="1">
        <f>Zona1!H10+Zona2!H10+Zona3!H10+Zona4!H10</f>
        <v>401.24491662606403</v>
      </c>
    </row>
    <row r="12" spans="1:13">
      <c r="A12" t="str">
        <f t="shared" si="0"/>
        <v>hr(10)</v>
      </c>
      <c r="B12">
        <v>0</v>
      </c>
      <c r="C12" t="str">
        <f t="shared" si="1"/>
        <v>Poisson(81)</v>
      </c>
      <c r="D12">
        <v>1</v>
      </c>
      <c r="E12" s="1">
        <f t="shared" si="2"/>
        <v>80.779112354173236</v>
      </c>
      <c r="F12">
        <v>10</v>
      </c>
      <c r="H12" s="43">
        <v>0.83333333333333337</v>
      </c>
      <c r="I12" s="1">
        <f>Zona1!E11+Zona2!E11+Zona3!E11+Zona4!E11</f>
        <v>280.70179014437628</v>
      </c>
      <c r="L12" s="43">
        <f t="shared" si="3"/>
        <v>0.83333333333333337</v>
      </c>
      <c r="M12" s="1">
        <f>Zona1!H11+Zona2!H11+Zona3!H11+Zona4!H11</f>
        <v>401.00255734910911</v>
      </c>
    </row>
    <row r="13" spans="1:13">
      <c r="A13" t="str">
        <f t="shared" si="0"/>
        <v>hr(11)</v>
      </c>
      <c r="B13">
        <v>0</v>
      </c>
      <c r="C13" t="str">
        <f t="shared" si="1"/>
        <v>Poisson(26)</v>
      </c>
      <c r="D13">
        <v>1</v>
      </c>
      <c r="E13" s="1">
        <f t="shared" si="2"/>
        <v>25.65130587291295</v>
      </c>
      <c r="F13">
        <v>11</v>
      </c>
      <c r="H13" s="43">
        <v>0.875</v>
      </c>
      <c r="I13" s="1">
        <f>Zona1!E12+Zona2!E12+Zona3!E12+Zona4!E12</f>
        <v>80.779112354173236</v>
      </c>
      <c r="L13" s="43">
        <f t="shared" si="3"/>
        <v>0.875</v>
      </c>
      <c r="M13" s="1">
        <f>Zona1!H12+Zona2!H12+Zona3!H12+Zona4!H12</f>
        <v>115.39873193453319</v>
      </c>
    </row>
    <row r="14" spans="1:13">
      <c r="F14">
        <v>12</v>
      </c>
      <c r="H14" s="43">
        <v>0.91666666666666663</v>
      </c>
      <c r="I14" s="1">
        <f>Zona1!E13+Zona2!E13+Zona3!E13+Zona4!E13</f>
        <v>25.65130587291295</v>
      </c>
      <c r="L14" s="43">
        <f t="shared" si="3"/>
        <v>0.91666666666666663</v>
      </c>
      <c r="M14" s="1">
        <f>Zona1!H13+Zona2!H13+Zona3!H13+Zona4!H13</f>
        <v>36.644722675589932</v>
      </c>
    </row>
    <row r="15" spans="1:13">
      <c r="H15" s="43">
        <v>0.95833333333333337</v>
      </c>
      <c r="I15" s="1">
        <f>Zona1!E14+Zona2!E14+Zona3!E14+Zona4!E14</f>
        <v>0</v>
      </c>
      <c r="L15" s="43">
        <f t="shared" si="3"/>
        <v>0.95833333333333337</v>
      </c>
      <c r="M15" s="1">
        <f>Zona1!H14+Zona2!H14+Zona3!H14+Zona4!H14</f>
        <v>0</v>
      </c>
    </row>
    <row r="16" spans="1:13">
      <c r="I16" s="1">
        <f>SUM(I3:I15)</f>
        <v>1819.31141564939</v>
      </c>
      <c r="M16" s="1">
        <f>SUM(M3:M15)</f>
        <v>2599.0163080705579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96"/>
  <sheetViews>
    <sheetView topLeftCell="A48" workbookViewId="0"/>
  </sheetViews>
  <sheetFormatPr baseColWidth="10" defaultColWidth="9.140625" defaultRowHeight="15"/>
  <cols>
    <col min="1" max="1" width="5.140625" customWidth="1"/>
    <col min="2" max="2" width="14.28515625" customWidth="1"/>
    <col min="4" max="4" width="13.42578125" bestFit="1" customWidth="1"/>
    <col min="10" max="10" width="9.140625" style="3"/>
    <col min="16" max="19" width="9.140625" style="3"/>
  </cols>
  <sheetData>
    <row r="1" spans="1:25">
      <c r="B1" s="33" t="s">
        <v>121</v>
      </c>
      <c r="C1" s="33"/>
      <c r="D1" s="33"/>
      <c r="F1" s="33" t="s">
        <v>122</v>
      </c>
      <c r="G1" s="33"/>
      <c r="H1" s="33"/>
      <c r="L1" s="33" t="s">
        <v>123</v>
      </c>
      <c r="M1" s="33"/>
      <c r="N1" s="33"/>
      <c r="P1" s="34" t="s">
        <v>124</v>
      </c>
      <c r="Q1" s="34"/>
      <c r="R1" s="34"/>
      <c r="T1" t="s">
        <v>165</v>
      </c>
      <c r="U1" s="33" t="s">
        <v>162</v>
      </c>
      <c r="V1" s="33"/>
      <c r="W1" s="33"/>
    </row>
    <row r="2" spans="1:25">
      <c r="A2" t="s">
        <v>23</v>
      </c>
      <c r="B2" t="s">
        <v>22</v>
      </c>
      <c r="C2" t="s">
        <v>9</v>
      </c>
      <c r="D2" t="s">
        <v>164</v>
      </c>
      <c r="F2" s="9" t="s">
        <v>23</v>
      </c>
      <c r="G2" s="10" t="s">
        <v>119</v>
      </c>
      <c r="H2" s="58" t="s">
        <v>170</v>
      </c>
      <c r="I2" s="8" t="s">
        <v>120</v>
      </c>
      <c r="J2" s="5"/>
      <c r="K2" s="6" t="s">
        <v>120</v>
      </c>
      <c r="L2" s="16" t="s">
        <v>9</v>
      </c>
      <c r="M2" s="17" t="s">
        <v>24</v>
      </c>
      <c r="N2" s="18" t="s">
        <v>25</v>
      </c>
      <c r="P2" s="16" t="s">
        <v>23</v>
      </c>
      <c r="Q2" s="17" t="s">
        <v>24</v>
      </c>
      <c r="R2" s="18" t="s">
        <v>25</v>
      </c>
      <c r="U2" s="16" t="s">
        <v>23</v>
      </c>
      <c r="V2" s="17" t="s">
        <v>24</v>
      </c>
      <c r="W2" s="18" t="s">
        <v>25</v>
      </c>
      <c r="X2" s="51" t="s">
        <v>172</v>
      </c>
      <c r="Y2" s="51" t="s">
        <v>163</v>
      </c>
    </row>
    <row r="3" spans="1:25">
      <c r="A3" t="str">
        <f t="shared" ref="A3:A58" si="0">F3</f>
        <v>008</v>
      </c>
      <c r="F3" s="11" t="s">
        <v>116</v>
      </c>
      <c r="G3" s="12">
        <v>12.027369406296902</v>
      </c>
      <c r="H3" s="59">
        <v>0</v>
      </c>
      <c r="I3" s="7" t="str">
        <f t="shared" ref="I3:I34" si="1">VLOOKUP(F3,$P$3:$R$96,2,FALSE)&amp;VLOOKUP(F3,$P$3:$R$96,3,FALSE)</f>
        <v>28</v>
      </c>
      <c r="K3" s="7" t="str">
        <f>M3&amp;N3</f>
        <v>21</v>
      </c>
      <c r="L3" s="11">
        <v>1</v>
      </c>
      <c r="M3" s="19">
        <v>2</v>
      </c>
      <c r="N3" s="13">
        <v>1</v>
      </c>
      <c r="P3" s="22" t="s">
        <v>26</v>
      </c>
      <c r="Q3" s="20">
        <v>2</v>
      </c>
      <c r="R3" s="23">
        <v>23</v>
      </c>
      <c r="U3" s="46" t="s">
        <v>26</v>
      </c>
      <c r="V3" s="44">
        <v>2</v>
      </c>
      <c r="W3" s="44">
        <v>7</v>
      </c>
      <c r="X3">
        <v>4</v>
      </c>
    </row>
    <row r="4" spans="1:25">
      <c r="A4" t="str">
        <f t="shared" si="0"/>
        <v>028</v>
      </c>
      <c r="B4" s="4">
        <f>H4</f>
        <v>9.9512790532204107</v>
      </c>
      <c r="C4">
        <f t="shared" ref="C4:C34" si="2">VLOOKUP(I4,$K$3:$L$58,2,FALSE)</f>
        <v>45</v>
      </c>
      <c r="D4">
        <f>VLOOKUP(F4,$U$3:$Y$59,4,FALSE)</f>
        <v>4</v>
      </c>
      <c r="F4" s="11" t="s">
        <v>62</v>
      </c>
      <c r="G4" s="12">
        <v>9.7325996094695579</v>
      </c>
      <c r="H4" s="59">
        <f>G4+G$3/55</f>
        <v>9.9512790532204107</v>
      </c>
      <c r="I4" s="7" t="str">
        <f t="shared" si="1"/>
        <v>1829</v>
      </c>
      <c r="K4" s="7" t="str">
        <f t="shared" ref="K4:K58" si="3">M4&amp;N4</f>
        <v>22</v>
      </c>
      <c r="L4" s="11">
        <v>2</v>
      </c>
      <c r="M4" s="19">
        <v>2</v>
      </c>
      <c r="N4" s="13">
        <v>2</v>
      </c>
      <c r="P4" s="24" t="s">
        <v>27</v>
      </c>
      <c r="Q4" s="20">
        <v>6</v>
      </c>
      <c r="R4" s="23">
        <v>13</v>
      </c>
      <c r="U4" s="47" t="s">
        <v>28</v>
      </c>
      <c r="V4" s="44">
        <v>2</v>
      </c>
      <c r="W4" s="44">
        <v>35</v>
      </c>
      <c r="X4">
        <v>3</v>
      </c>
    </row>
    <row r="5" spans="1:25">
      <c r="A5" t="str">
        <f t="shared" si="0"/>
        <v>046</v>
      </c>
      <c r="B5" s="4">
        <f t="shared" ref="B5:B36" si="4">B4+H5</f>
        <v>16.182836319037847</v>
      </c>
      <c r="C5">
        <f t="shared" si="2"/>
        <v>9</v>
      </c>
      <c r="D5">
        <f t="shared" ref="D5:D58" si="5">VLOOKUP(F5,$U$3:$Y$59,4,FALSE)</f>
        <v>3</v>
      </c>
      <c r="F5" s="11" t="s">
        <v>94</v>
      </c>
      <c r="G5" s="12">
        <v>6.0128778220665842</v>
      </c>
      <c r="H5" s="59">
        <f t="shared" ref="H5:H58" si="6">G5+G$3/55</f>
        <v>6.231557265817437</v>
      </c>
      <c r="I5" s="7" t="str">
        <f t="shared" si="1"/>
        <v>213</v>
      </c>
      <c r="K5" s="7" t="str">
        <f t="shared" si="3"/>
        <v>23</v>
      </c>
      <c r="L5" s="11">
        <v>3</v>
      </c>
      <c r="M5" s="19">
        <v>2</v>
      </c>
      <c r="N5" s="13">
        <v>3</v>
      </c>
      <c r="P5" s="24" t="s">
        <v>28</v>
      </c>
      <c r="Q5" s="20">
        <v>2</v>
      </c>
      <c r="R5" s="23">
        <v>16</v>
      </c>
      <c r="U5" s="46" t="s">
        <v>30</v>
      </c>
      <c r="V5" s="44">
        <v>2</v>
      </c>
      <c r="W5" s="44">
        <v>34</v>
      </c>
      <c r="X5">
        <v>3</v>
      </c>
    </row>
    <row r="6" spans="1:25">
      <c r="A6" t="str">
        <f t="shared" si="0"/>
        <v>041</v>
      </c>
      <c r="B6" s="4">
        <f t="shared" si="4"/>
        <v>21.981905324975024</v>
      </c>
      <c r="C6">
        <f t="shared" si="2"/>
        <v>44</v>
      </c>
      <c r="D6">
        <f t="shared" si="5"/>
        <v>1</v>
      </c>
      <c r="F6" s="11" t="s">
        <v>86</v>
      </c>
      <c r="G6" s="12">
        <v>5.5803895621863253</v>
      </c>
      <c r="H6" s="59">
        <f t="shared" si="6"/>
        <v>5.7990690059371781</v>
      </c>
      <c r="I6" s="7" t="str">
        <f t="shared" si="1"/>
        <v>1812</v>
      </c>
      <c r="K6" s="7" t="str">
        <f t="shared" si="3"/>
        <v>24</v>
      </c>
      <c r="L6" s="11">
        <v>4</v>
      </c>
      <c r="M6" s="19">
        <v>2</v>
      </c>
      <c r="N6" s="13">
        <v>4</v>
      </c>
      <c r="P6" s="24" t="s">
        <v>29</v>
      </c>
      <c r="Q6" s="20">
        <v>6</v>
      </c>
      <c r="R6" s="23">
        <v>37</v>
      </c>
      <c r="U6" s="46" t="s">
        <v>31</v>
      </c>
      <c r="V6" s="44">
        <v>2</v>
      </c>
      <c r="W6" s="44">
        <v>32</v>
      </c>
      <c r="X6">
        <v>3</v>
      </c>
    </row>
    <row r="7" spans="1:25">
      <c r="A7" t="str">
        <f t="shared" si="0"/>
        <v>050</v>
      </c>
      <c r="B7" s="4">
        <f t="shared" si="4"/>
        <v>26.88372256787704</v>
      </c>
      <c r="C7">
        <f t="shared" si="2"/>
        <v>24</v>
      </c>
      <c r="D7">
        <f t="shared" si="5"/>
        <v>4</v>
      </c>
      <c r="F7" s="11" t="s">
        <v>102</v>
      </c>
      <c r="G7" s="12">
        <v>4.6831377991511625</v>
      </c>
      <c r="H7" s="59">
        <f t="shared" si="6"/>
        <v>4.9018172429020153</v>
      </c>
      <c r="I7" s="7" t="str">
        <f t="shared" si="1"/>
        <v>228</v>
      </c>
      <c r="K7" s="7" t="str">
        <f t="shared" si="3"/>
        <v>25</v>
      </c>
      <c r="L7" s="11">
        <v>5</v>
      </c>
      <c r="M7" s="19">
        <v>2</v>
      </c>
      <c r="N7" s="13">
        <v>5</v>
      </c>
      <c r="P7" s="22" t="s">
        <v>30</v>
      </c>
      <c r="Q7" s="20">
        <v>2</v>
      </c>
      <c r="R7" s="23">
        <v>14</v>
      </c>
      <c r="U7" s="47" t="s">
        <v>32</v>
      </c>
      <c r="V7" s="44">
        <v>5</v>
      </c>
      <c r="W7" s="44">
        <v>16</v>
      </c>
      <c r="X7">
        <v>4</v>
      </c>
    </row>
    <row r="8" spans="1:25">
      <c r="A8" t="str">
        <f t="shared" si="0"/>
        <v>030</v>
      </c>
      <c r="B8" s="4">
        <f t="shared" si="4"/>
        <v>30.725298069206929</v>
      </c>
      <c r="C8">
        <f t="shared" si="2"/>
        <v>7</v>
      </c>
      <c r="D8">
        <f t="shared" si="5"/>
        <v>3</v>
      </c>
      <c r="F8" s="11" t="s">
        <v>65</v>
      </c>
      <c r="G8" s="12">
        <v>3.6228960575790343</v>
      </c>
      <c r="H8" s="59">
        <f t="shared" si="6"/>
        <v>3.8415755013298871</v>
      </c>
      <c r="I8" s="7" t="str">
        <f t="shared" si="1"/>
        <v>27</v>
      </c>
      <c r="K8" s="7" t="str">
        <f t="shared" si="3"/>
        <v>26</v>
      </c>
      <c r="L8" s="11">
        <v>6</v>
      </c>
      <c r="M8" s="19">
        <v>2</v>
      </c>
      <c r="N8" s="13">
        <v>6</v>
      </c>
      <c r="P8" s="22" t="s">
        <v>31</v>
      </c>
      <c r="Q8" s="20">
        <v>2</v>
      </c>
      <c r="R8" s="23">
        <v>17</v>
      </c>
      <c r="U8" s="47" t="s">
        <v>33</v>
      </c>
      <c r="V8" s="44">
        <v>2</v>
      </c>
      <c r="W8" s="44">
        <v>15</v>
      </c>
      <c r="X8">
        <v>4</v>
      </c>
    </row>
    <row r="9" spans="1:25">
      <c r="A9" t="str">
        <f t="shared" si="0"/>
        <v>003</v>
      </c>
      <c r="B9" s="4">
        <f t="shared" si="4"/>
        <v>34.186025699895993</v>
      </c>
      <c r="C9">
        <f t="shared" si="2"/>
        <v>10</v>
      </c>
      <c r="D9">
        <f t="shared" si="5"/>
        <v>3</v>
      </c>
      <c r="F9" s="11" t="s">
        <v>30</v>
      </c>
      <c r="G9" s="12">
        <v>3.2420481869382094</v>
      </c>
      <c r="H9" s="59">
        <f t="shared" si="6"/>
        <v>3.4607276306890622</v>
      </c>
      <c r="I9" s="7" t="str">
        <f t="shared" si="1"/>
        <v>214</v>
      </c>
      <c r="K9" s="7" t="str">
        <f t="shared" si="3"/>
        <v>27</v>
      </c>
      <c r="L9" s="11">
        <v>7</v>
      </c>
      <c r="M9" s="19">
        <v>2</v>
      </c>
      <c r="N9" s="13">
        <v>7</v>
      </c>
      <c r="P9" s="24" t="s">
        <v>32</v>
      </c>
      <c r="Q9" s="20">
        <v>18</v>
      </c>
      <c r="R9" s="23">
        <v>40</v>
      </c>
      <c r="U9" s="50" t="s">
        <v>116</v>
      </c>
      <c r="V9" s="44">
        <v>2</v>
      </c>
      <c r="W9" s="44">
        <v>24</v>
      </c>
    </row>
    <row r="10" spans="1:25">
      <c r="A10" t="str">
        <f t="shared" si="0"/>
        <v>029</v>
      </c>
      <c r="B10" s="4">
        <f t="shared" si="4"/>
        <v>37.415985341171336</v>
      </c>
      <c r="C10">
        <f t="shared" si="2"/>
        <v>41</v>
      </c>
      <c r="D10">
        <f t="shared" si="5"/>
        <v>1</v>
      </c>
      <c r="F10" s="11" t="s">
        <v>64</v>
      </c>
      <c r="G10" s="12">
        <v>3.0112801975244894</v>
      </c>
      <c r="H10" s="59">
        <f t="shared" si="6"/>
        <v>3.2299596412753422</v>
      </c>
      <c r="I10" s="7" t="str">
        <f t="shared" si="1"/>
        <v>189</v>
      </c>
      <c r="K10" s="7" t="str">
        <f t="shared" si="3"/>
        <v>28</v>
      </c>
      <c r="L10" s="11">
        <v>8</v>
      </c>
      <c r="M10" s="19">
        <v>2</v>
      </c>
      <c r="N10" s="13">
        <v>8</v>
      </c>
      <c r="P10" s="24" t="s">
        <v>33</v>
      </c>
      <c r="Q10" s="20">
        <v>18</v>
      </c>
      <c r="R10" s="23">
        <v>32</v>
      </c>
      <c r="U10" s="46" t="s">
        <v>34</v>
      </c>
      <c r="V10" s="44">
        <v>2</v>
      </c>
      <c r="W10" s="44">
        <v>38</v>
      </c>
      <c r="X10">
        <v>3</v>
      </c>
    </row>
    <row r="11" spans="1:25">
      <c r="A11" t="str">
        <f t="shared" si="0"/>
        <v>091</v>
      </c>
      <c r="B11" s="4">
        <f t="shared" si="4"/>
        <v>40.261869587478387</v>
      </c>
      <c r="C11">
        <f t="shared" si="2"/>
        <v>47</v>
      </c>
      <c r="D11">
        <f t="shared" si="5"/>
        <v>2</v>
      </c>
      <c r="F11" s="11" t="s">
        <v>107</v>
      </c>
      <c r="G11" s="12">
        <v>2.6272048025561996</v>
      </c>
      <c r="H11" s="59">
        <f t="shared" si="6"/>
        <v>2.8458842463070524</v>
      </c>
      <c r="I11" s="7" t="str">
        <f t="shared" si="1"/>
        <v>1831</v>
      </c>
      <c r="K11" s="7" t="str">
        <f t="shared" si="3"/>
        <v>213</v>
      </c>
      <c r="L11" s="11">
        <v>9</v>
      </c>
      <c r="M11" s="19">
        <v>2</v>
      </c>
      <c r="N11" s="13">
        <v>13</v>
      </c>
      <c r="P11" s="22" t="s">
        <v>34</v>
      </c>
      <c r="Q11" s="20">
        <v>2</v>
      </c>
      <c r="R11" s="23">
        <v>18</v>
      </c>
      <c r="U11" s="46" t="s">
        <v>35</v>
      </c>
      <c r="V11" s="44">
        <v>2</v>
      </c>
      <c r="W11" s="44">
        <v>8</v>
      </c>
      <c r="X11">
        <v>4</v>
      </c>
    </row>
    <row r="12" spans="1:25">
      <c r="A12" t="str">
        <f t="shared" si="0"/>
        <v>048</v>
      </c>
      <c r="B12" s="4">
        <f t="shared" si="4"/>
        <v>43.106140071621709</v>
      </c>
      <c r="C12">
        <f t="shared" si="2"/>
        <v>25</v>
      </c>
      <c r="D12">
        <f t="shared" si="5"/>
        <v>4</v>
      </c>
      <c r="F12" s="11" t="s">
        <v>98</v>
      </c>
      <c r="G12" s="12">
        <v>2.6255910403924676</v>
      </c>
      <c r="H12" s="59">
        <f t="shared" si="6"/>
        <v>2.8442704841433204</v>
      </c>
      <c r="I12" s="7" t="str">
        <f t="shared" si="1"/>
        <v>233</v>
      </c>
      <c r="K12" s="7" t="str">
        <f t="shared" si="3"/>
        <v>214</v>
      </c>
      <c r="L12" s="11">
        <v>10</v>
      </c>
      <c r="M12" s="19">
        <v>2</v>
      </c>
      <c r="N12" s="13">
        <v>14</v>
      </c>
      <c r="P12" s="22" t="s">
        <v>35</v>
      </c>
      <c r="Q12" s="20">
        <v>2</v>
      </c>
      <c r="R12" s="23">
        <v>24</v>
      </c>
      <c r="U12" s="47" t="s">
        <v>38</v>
      </c>
      <c r="V12" s="44">
        <v>18</v>
      </c>
      <c r="W12" s="44">
        <v>14</v>
      </c>
      <c r="X12">
        <v>1</v>
      </c>
    </row>
    <row r="13" spans="1:25">
      <c r="A13" t="str">
        <f t="shared" si="0"/>
        <v>031</v>
      </c>
      <c r="B13" s="4">
        <f t="shared" si="4"/>
        <v>45.898770166525594</v>
      </c>
      <c r="C13">
        <f t="shared" si="2"/>
        <v>23</v>
      </c>
      <c r="D13">
        <f t="shared" si="5"/>
        <v>4</v>
      </c>
      <c r="F13" s="11" t="s">
        <v>67</v>
      </c>
      <c r="G13" s="12">
        <v>2.5739506511530332</v>
      </c>
      <c r="H13" s="59">
        <f t="shared" si="6"/>
        <v>2.792630094903886</v>
      </c>
      <c r="I13" s="7" t="str">
        <f t="shared" si="1"/>
        <v>227</v>
      </c>
      <c r="K13" s="7" t="str">
        <f t="shared" si="3"/>
        <v>215</v>
      </c>
      <c r="L13" s="11">
        <v>11</v>
      </c>
      <c r="M13" s="19">
        <v>2</v>
      </c>
      <c r="N13" s="13">
        <v>15</v>
      </c>
      <c r="P13" s="24" t="s">
        <v>36</v>
      </c>
      <c r="Q13" s="20">
        <v>6</v>
      </c>
      <c r="R13" s="23">
        <v>14</v>
      </c>
      <c r="U13" s="46" t="s">
        <v>39</v>
      </c>
      <c r="V13" s="44">
        <v>5</v>
      </c>
      <c r="W13" s="44">
        <v>35</v>
      </c>
      <c r="X13">
        <v>3</v>
      </c>
    </row>
    <row r="14" spans="1:25">
      <c r="A14" t="str">
        <f t="shared" si="0"/>
        <v>036</v>
      </c>
      <c r="B14" s="4">
        <f t="shared" si="4"/>
        <v>48.499362563945333</v>
      </c>
      <c r="C14">
        <f t="shared" si="2"/>
        <v>28</v>
      </c>
      <c r="D14">
        <f t="shared" si="5"/>
        <v>2</v>
      </c>
      <c r="F14" s="11" t="s">
        <v>76</v>
      </c>
      <c r="G14" s="12">
        <v>2.381912953668889</v>
      </c>
      <c r="H14" s="59">
        <f t="shared" si="6"/>
        <v>2.6005923974197418</v>
      </c>
      <c r="I14" s="7" t="str">
        <f t="shared" si="1"/>
        <v>236</v>
      </c>
      <c r="K14" s="7" t="str">
        <f t="shared" si="3"/>
        <v>216</v>
      </c>
      <c r="L14" s="11">
        <v>12</v>
      </c>
      <c r="M14" s="19">
        <v>2</v>
      </c>
      <c r="N14" s="13">
        <v>16</v>
      </c>
      <c r="P14" s="24" t="s">
        <v>37</v>
      </c>
      <c r="Q14" s="20">
        <v>6</v>
      </c>
      <c r="R14" s="23">
        <v>19</v>
      </c>
      <c r="U14" s="47" t="s">
        <v>42</v>
      </c>
      <c r="V14" s="44">
        <v>18</v>
      </c>
      <c r="W14" s="44">
        <v>7</v>
      </c>
      <c r="X14">
        <v>1</v>
      </c>
    </row>
    <row r="15" spans="1:25">
      <c r="A15" t="str">
        <f t="shared" si="0"/>
        <v>043</v>
      </c>
      <c r="B15" s="4">
        <f t="shared" si="4"/>
        <v>51.003129231541138</v>
      </c>
      <c r="C15">
        <f t="shared" si="2"/>
        <v>6</v>
      </c>
      <c r="D15">
        <f t="shared" si="5"/>
        <v>3</v>
      </c>
      <c r="F15" s="11" t="s">
        <v>89</v>
      </c>
      <c r="G15" s="12">
        <v>2.28508722384495</v>
      </c>
      <c r="H15" s="59">
        <f t="shared" si="6"/>
        <v>2.5037666675958028</v>
      </c>
      <c r="I15" s="7" t="str">
        <f t="shared" si="1"/>
        <v>26</v>
      </c>
      <c r="K15" s="7" t="str">
        <f t="shared" si="3"/>
        <v>217</v>
      </c>
      <c r="L15" s="11">
        <v>13</v>
      </c>
      <c r="M15" s="19">
        <v>2</v>
      </c>
      <c r="N15" s="13">
        <v>17</v>
      </c>
      <c r="P15" s="24" t="s">
        <v>38</v>
      </c>
      <c r="Q15" s="20">
        <v>18</v>
      </c>
      <c r="R15" s="23">
        <v>11</v>
      </c>
      <c r="U15" s="47" t="s">
        <v>43</v>
      </c>
      <c r="V15" s="44">
        <v>18</v>
      </c>
      <c r="W15" s="44">
        <v>10</v>
      </c>
      <c r="X15">
        <v>1</v>
      </c>
    </row>
    <row r="16" spans="1:25">
      <c r="A16" t="str">
        <f t="shared" si="0"/>
        <v>015</v>
      </c>
      <c r="B16" s="4">
        <f t="shared" si="4"/>
        <v>53.381022450365819</v>
      </c>
      <c r="C16">
        <f t="shared" si="2"/>
        <v>27</v>
      </c>
      <c r="D16">
        <f t="shared" si="5"/>
        <v>2</v>
      </c>
      <c r="F16" s="11" t="s">
        <v>44</v>
      </c>
      <c r="G16" s="12">
        <v>2.1592137750738298</v>
      </c>
      <c r="H16" s="59">
        <f t="shared" si="6"/>
        <v>2.3778932188246826</v>
      </c>
      <c r="I16" s="7" t="str">
        <f t="shared" si="1"/>
        <v>235</v>
      </c>
      <c r="K16" s="7" t="str">
        <f t="shared" si="3"/>
        <v>218</v>
      </c>
      <c r="L16" s="11">
        <v>14</v>
      </c>
      <c r="M16" s="19">
        <v>2</v>
      </c>
      <c r="N16" s="13">
        <v>18</v>
      </c>
      <c r="P16" s="22" t="s">
        <v>39</v>
      </c>
      <c r="Q16" s="20">
        <v>2</v>
      </c>
      <c r="R16" s="23">
        <v>15</v>
      </c>
      <c r="U16" s="46" t="s">
        <v>44</v>
      </c>
      <c r="V16" s="44">
        <v>18</v>
      </c>
      <c r="W16" s="44">
        <v>32</v>
      </c>
      <c r="X16">
        <v>2</v>
      </c>
    </row>
    <row r="17" spans="1:24">
      <c r="A17" t="str">
        <f t="shared" si="0"/>
        <v>020</v>
      </c>
      <c r="B17" s="4">
        <f t="shared" si="4"/>
        <v>55.665317463694031</v>
      </c>
      <c r="C17">
        <f t="shared" si="2"/>
        <v>22</v>
      </c>
      <c r="D17">
        <f t="shared" si="5"/>
        <v>4</v>
      </c>
      <c r="F17" s="11" t="s">
        <v>51</v>
      </c>
      <c r="G17" s="12">
        <v>2.0656155695773561</v>
      </c>
      <c r="H17" s="59">
        <f t="shared" si="6"/>
        <v>2.2842950133282089</v>
      </c>
      <c r="I17" s="7" t="str">
        <f t="shared" si="1"/>
        <v>226</v>
      </c>
      <c r="K17" s="7" t="str">
        <f t="shared" si="3"/>
        <v>219</v>
      </c>
      <c r="L17" s="11">
        <v>15</v>
      </c>
      <c r="M17" s="19">
        <v>2</v>
      </c>
      <c r="N17" s="13">
        <v>19</v>
      </c>
      <c r="P17" s="24" t="s">
        <v>40</v>
      </c>
      <c r="Q17" s="20">
        <v>6</v>
      </c>
      <c r="R17" s="23">
        <v>17</v>
      </c>
      <c r="U17" s="49" t="s">
        <v>46</v>
      </c>
      <c r="V17" s="44">
        <v>5</v>
      </c>
      <c r="W17" s="44">
        <v>32</v>
      </c>
      <c r="X17">
        <v>3</v>
      </c>
    </row>
    <row r="18" spans="1:24">
      <c r="A18" t="str">
        <f t="shared" si="0"/>
        <v>017</v>
      </c>
      <c r="B18" s="4">
        <f t="shared" si="4"/>
        <v>57.89958584994654</v>
      </c>
      <c r="C18">
        <f t="shared" si="2"/>
        <v>5</v>
      </c>
      <c r="D18">
        <f t="shared" si="5"/>
        <v>3</v>
      </c>
      <c r="F18" s="11" t="s">
        <v>47</v>
      </c>
      <c r="G18" s="12">
        <v>2.0155889425016542</v>
      </c>
      <c r="H18" s="59">
        <f t="shared" si="6"/>
        <v>2.234268386252507</v>
      </c>
      <c r="I18" s="7" t="str">
        <f t="shared" si="1"/>
        <v>25</v>
      </c>
      <c r="K18" s="7" t="str">
        <f t="shared" si="3"/>
        <v>220</v>
      </c>
      <c r="L18" s="11">
        <v>16</v>
      </c>
      <c r="M18" s="19">
        <v>2</v>
      </c>
      <c r="N18" s="13">
        <v>20</v>
      </c>
      <c r="P18" s="24" t="s">
        <v>41</v>
      </c>
      <c r="Q18" s="20">
        <v>6</v>
      </c>
      <c r="R18" s="23">
        <v>20</v>
      </c>
      <c r="U18" s="46" t="s">
        <v>47</v>
      </c>
      <c r="V18" s="44">
        <v>2</v>
      </c>
      <c r="W18" s="44">
        <v>37</v>
      </c>
      <c r="X18">
        <v>3</v>
      </c>
    </row>
    <row r="19" spans="1:24">
      <c r="A19" t="str">
        <f t="shared" si="0"/>
        <v>018</v>
      </c>
      <c r="B19" s="4">
        <f t="shared" si="4"/>
        <v>60.133854236199049</v>
      </c>
      <c r="C19">
        <f t="shared" si="2"/>
        <v>40</v>
      </c>
      <c r="D19">
        <f t="shared" si="5"/>
        <v>1</v>
      </c>
      <c r="F19" s="11" t="s">
        <v>48</v>
      </c>
      <c r="G19" s="12">
        <v>2.0155889425016542</v>
      </c>
      <c r="H19" s="59">
        <f t="shared" si="6"/>
        <v>2.234268386252507</v>
      </c>
      <c r="I19" s="7" t="str">
        <f t="shared" si="1"/>
        <v>188</v>
      </c>
      <c r="K19" s="7" t="str">
        <f t="shared" si="3"/>
        <v>221</v>
      </c>
      <c r="L19" s="11">
        <v>17</v>
      </c>
      <c r="M19" s="19">
        <v>2</v>
      </c>
      <c r="N19" s="13">
        <v>21</v>
      </c>
      <c r="P19" s="24" t="s">
        <v>42</v>
      </c>
      <c r="Q19" s="20">
        <v>18</v>
      </c>
      <c r="R19" s="23">
        <v>10</v>
      </c>
      <c r="U19" s="47" t="s">
        <v>48</v>
      </c>
      <c r="V19" s="44">
        <v>18</v>
      </c>
      <c r="W19" s="44">
        <v>12</v>
      </c>
      <c r="X19">
        <v>1</v>
      </c>
    </row>
    <row r="20" spans="1:24">
      <c r="A20" t="str">
        <f t="shared" si="0"/>
        <v>220</v>
      </c>
      <c r="B20" s="4">
        <f t="shared" si="4"/>
        <v>62.350371238650503</v>
      </c>
      <c r="C20">
        <f t="shared" si="2"/>
        <v>4</v>
      </c>
      <c r="D20">
        <f t="shared" si="5"/>
        <v>2</v>
      </c>
      <c r="F20" s="11" t="s">
        <v>110</v>
      </c>
      <c r="G20" s="12">
        <v>1.9978375587005988</v>
      </c>
      <c r="H20" s="59">
        <f t="shared" si="6"/>
        <v>2.2165170024514516</v>
      </c>
      <c r="I20" s="7" t="str">
        <f t="shared" si="1"/>
        <v>24</v>
      </c>
      <c r="K20" s="7" t="str">
        <f t="shared" si="3"/>
        <v>222</v>
      </c>
      <c r="L20" s="11">
        <v>18</v>
      </c>
      <c r="M20" s="19">
        <v>2</v>
      </c>
      <c r="N20" s="13">
        <v>22</v>
      </c>
      <c r="P20" s="24" t="s">
        <v>43</v>
      </c>
      <c r="Q20" s="20">
        <v>18</v>
      </c>
      <c r="R20" s="23">
        <v>7</v>
      </c>
      <c r="U20" s="47" t="s">
        <v>50</v>
      </c>
      <c r="V20" s="44">
        <v>5</v>
      </c>
      <c r="W20" s="44">
        <v>17</v>
      </c>
      <c r="X20">
        <v>4</v>
      </c>
    </row>
    <row r="21" spans="1:24">
      <c r="A21" t="str">
        <f t="shared" si="0"/>
        <v>033</v>
      </c>
      <c r="B21" s="4">
        <f t="shared" si="4"/>
        <v>64.46199370045936</v>
      </c>
      <c r="C21">
        <f t="shared" si="2"/>
        <v>26</v>
      </c>
      <c r="D21">
        <f t="shared" si="5"/>
        <v>2</v>
      </c>
      <c r="F21" s="11" t="s">
        <v>71</v>
      </c>
      <c r="G21" s="12">
        <v>1.8929430180579989</v>
      </c>
      <c r="H21" s="59">
        <f t="shared" si="6"/>
        <v>2.1116224618088517</v>
      </c>
      <c r="I21" s="7" t="str">
        <f t="shared" si="1"/>
        <v>234</v>
      </c>
      <c r="K21" s="7" t="str">
        <f t="shared" si="3"/>
        <v>223</v>
      </c>
      <c r="L21" s="11">
        <v>19</v>
      </c>
      <c r="M21" s="19">
        <v>2</v>
      </c>
      <c r="N21" s="13">
        <v>23</v>
      </c>
      <c r="P21" s="22" t="s">
        <v>44</v>
      </c>
      <c r="Q21" s="20">
        <v>2</v>
      </c>
      <c r="R21" s="23">
        <v>35</v>
      </c>
      <c r="U21" s="46" t="s">
        <v>51</v>
      </c>
      <c r="V21" s="44">
        <v>2</v>
      </c>
      <c r="W21" s="44">
        <v>11</v>
      </c>
      <c r="X21">
        <v>4</v>
      </c>
    </row>
    <row r="22" spans="1:24">
      <c r="A22" t="str">
        <f t="shared" si="0"/>
        <v>014</v>
      </c>
      <c r="B22" s="4">
        <f t="shared" si="4"/>
        <v>66.567161113613281</v>
      </c>
      <c r="C22">
        <f t="shared" si="2"/>
        <v>39</v>
      </c>
      <c r="D22">
        <f t="shared" si="5"/>
        <v>1</v>
      </c>
      <c r="F22" s="11" t="s">
        <v>43</v>
      </c>
      <c r="G22" s="12">
        <v>1.8864879694030696</v>
      </c>
      <c r="H22" s="59">
        <f t="shared" si="6"/>
        <v>2.1051674131539224</v>
      </c>
      <c r="I22" s="7" t="str">
        <f t="shared" si="1"/>
        <v>187</v>
      </c>
      <c r="K22" s="7" t="str">
        <f t="shared" si="3"/>
        <v>224</v>
      </c>
      <c r="L22" s="11">
        <v>20</v>
      </c>
      <c r="M22" s="19">
        <v>2</v>
      </c>
      <c r="N22" s="13">
        <v>24</v>
      </c>
      <c r="P22" s="24" t="s">
        <v>45</v>
      </c>
      <c r="Q22" s="20">
        <v>6</v>
      </c>
      <c r="R22" s="23">
        <v>15</v>
      </c>
      <c r="U22" s="47" t="s">
        <v>53</v>
      </c>
      <c r="V22" s="44">
        <v>18</v>
      </c>
      <c r="W22" s="44">
        <v>15</v>
      </c>
      <c r="X22">
        <v>1</v>
      </c>
    </row>
    <row r="23" spans="1:24">
      <c r="A23" t="str">
        <f t="shared" si="0"/>
        <v>090</v>
      </c>
      <c r="B23" s="4">
        <f t="shared" si="4"/>
        <v>68.664259715948546</v>
      </c>
      <c r="C23">
        <f t="shared" si="2"/>
        <v>46</v>
      </c>
      <c r="D23">
        <f t="shared" si="5"/>
        <v>2</v>
      </c>
      <c r="F23" s="11" t="s">
        <v>106</v>
      </c>
      <c r="G23" s="12">
        <v>1.8784191585844081</v>
      </c>
      <c r="H23" s="59">
        <f t="shared" si="6"/>
        <v>2.0970986023352607</v>
      </c>
      <c r="I23" s="7" t="str">
        <f t="shared" si="1"/>
        <v>1830</v>
      </c>
      <c r="K23" s="7" t="str">
        <f t="shared" si="3"/>
        <v>225</v>
      </c>
      <c r="L23" s="11">
        <v>21</v>
      </c>
      <c r="M23" s="19">
        <v>2</v>
      </c>
      <c r="N23" s="13">
        <v>25</v>
      </c>
      <c r="P23" s="25" t="s">
        <v>46</v>
      </c>
      <c r="Q23" s="20">
        <v>2</v>
      </c>
      <c r="R23" s="23">
        <v>2</v>
      </c>
      <c r="U23" s="45" t="s">
        <v>54</v>
      </c>
      <c r="V23" s="44">
        <v>2</v>
      </c>
      <c r="W23" s="44">
        <v>6</v>
      </c>
      <c r="X23">
        <v>4</v>
      </c>
    </row>
    <row r="24" spans="1:24">
      <c r="A24" t="str">
        <f t="shared" si="0"/>
        <v>026</v>
      </c>
      <c r="B24" s="4">
        <f t="shared" si="4"/>
        <v>70.48540498828558</v>
      </c>
      <c r="C24">
        <f t="shared" si="2"/>
        <v>21</v>
      </c>
      <c r="D24">
        <f t="shared" si="5"/>
        <v>4</v>
      </c>
      <c r="F24" s="11" t="s">
        <v>58</v>
      </c>
      <c r="G24" s="12">
        <v>1.6024658285861832</v>
      </c>
      <c r="H24" s="59">
        <f t="shared" si="6"/>
        <v>1.821145272337036</v>
      </c>
      <c r="I24" s="7" t="str">
        <f t="shared" si="1"/>
        <v>225</v>
      </c>
      <c r="K24" s="7" t="str">
        <f t="shared" si="3"/>
        <v>226</v>
      </c>
      <c r="L24" s="11">
        <v>22</v>
      </c>
      <c r="M24" s="19">
        <v>2</v>
      </c>
      <c r="N24" s="13">
        <v>26</v>
      </c>
      <c r="P24" s="22" t="s">
        <v>47</v>
      </c>
      <c r="Q24" s="20">
        <v>2</v>
      </c>
      <c r="R24" s="23">
        <v>5</v>
      </c>
      <c r="U24" s="47" t="s">
        <v>55</v>
      </c>
      <c r="V24" s="44">
        <v>18</v>
      </c>
      <c r="W24" s="44">
        <v>8</v>
      </c>
      <c r="X24">
        <v>1</v>
      </c>
    </row>
    <row r="25" spans="1:24">
      <c r="A25" t="str">
        <f t="shared" si="0"/>
        <v>012</v>
      </c>
      <c r="B25" s="4">
        <f t="shared" si="4"/>
        <v>72.012845546823343</v>
      </c>
      <c r="C25">
        <f t="shared" si="2"/>
        <v>11</v>
      </c>
      <c r="D25">
        <f t="shared" si="5"/>
        <v>3</v>
      </c>
      <c r="F25" s="11" t="s">
        <v>39</v>
      </c>
      <c r="G25" s="12">
        <v>1.3087611147869029</v>
      </c>
      <c r="H25" s="59">
        <f t="shared" si="6"/>
        <v>1.5274405585377557</v>
      </c>
      <c r="I25" s="7" t="str">
        <f t="shared" si="1"/>
        <v>215</v>
      </c>
      <c r="K25" s="7" t="str">
        <f t="shared" si="3"/>
        <v>227</v>
      </c>
      <c r="L25" s="11">
        <v>23</v>
      </c>
      <c r="M25" s="19">
        <v>2</v>
      </c>
      <c r="N25" s="13">
        <v>27</v>
      </c>
      <c r="P25" s="24" t="s">
        <v>48</v>
      </c>
      <c r="Q25" s="20">
        <v>18</v>
      </c>
      <c r="R25" s="23">
        <v>8</v>
      </c>
      <c r="U25" s="46" t="s">
        <v>56</v>
      </c>
      <c r="V25" s="44">
        <v>15</v>
      </c>
      <c r="W25" s="44">
        <v>32</v>
      </c>
      <c r="X25">
        <v>2</v>
      </c>
    </row>
    <row r="26" spans="1:24">
      <c r="A26" t="str">
        <f t="shared" si="0"/>
        <v>025</v>
      </c>
      <c r="B26" s="4">
        <f t="shared" si="4"/>
        <v>73.47250809448434</v>
      </c>
      <c r="C26">
        <f t="shared" si="2"/>
        <v>29</v>
      </c>
      <c r="D26">
        <f t="shared" si="5"/>
        <v>4</v>
      </c>
      <c r="F26" s="11" t="s">
        <v>57</v>
      </c>
      <c r="G26" s="12">
        <v>1.240983103910146</v>
      </c>
      <c r="H26" s="59">
        <f t="shared" si="6"/>
        <v>1.4596625476609988</v>
      </c>
      <c r="I26" s="7" t="str">
        <f t="shared" si="1"/>
        <v>237</v>
      </c>
      <c r="K26" s="7" t="str">
        <f t="shared" si="3"/>
        <v>228</v>
      </c>
      <c r="L26" s="11">
        <v>24</v>
      </c>
      <c r="M26" s="19">
        <v>2</v>
      </c>
      <c r="N26" s="13">
        <v>28</v>
      </c>
      <c r="P26" s="24" t="s">
        <v>49</v>
      </c>
      <c r="Q26" s="20">
        <v>6</v>
      </c>
      <c r="R26" s="23">
        <v>8</v>
      </c>
      <c r="U26" s="46" t="s">
        <v>57</v>
      </c>
      <c r="V26" s="44">
        <v>2</v>
      </c>
      <c r="W26" s="44">
        <v>5</v>
      </c>
      <c r="X26">
        <v>4</v>
      </c>
    </row>
    <row r="27" spans="1:24">
      <c r="A27" t="str">
        <f t="shared" si="0"/>
        <v>045</v>
      </c>
      <c r="B27" s="4">
        <f t="shared" si="4"/>
        <v>74.914419258344282</v>
      </c>
      <c r="C27">
        <f t="shared" si="2"/>
        <v>50</v>
      </c>
      <c r="D27">
        <f t="shared" si="5"/>
        <v>4</v>
      </c>
      <c r="F27" s="11" t="s">
        <v>93</v>
      </c>
      <c r="G27" s="12">
        <v>1.2232317201090905</v>
      </c>
      <c r="H27" s="59">
        <f t="shared" si="6"/>
        <v>1.4419111638599433</v>
      </c>
      <c r="I27" s="7" t="str">
        <f t="shared" si="1"/>
        <v>1834</v>
      </c>
      <c r="K27" s="7" t="str">
        <f t="shared" si="3"/>
        <v>233</v>
      </c>
      <c r="L27" s="11">
        <v>25</v>
      </c>
      <c r="M27" s="19">
        <v>2</v>
      </c>
      <c r="N27" s="13">
        <v>33</v>
      </c>
      <c r="P27" s="24" t="s">
        <v>50</v>
      </c>
      <c r="Q27" s="20">
        <v>18</v>
      </c>
      <c r="R27" s="23">
        <v>35</v>
      </c>
      <c r="U27" s="47" t="s">
        <v>58</v>
      </c>
      <c r="V27" s="44">
        <v>5</v>
      </c>
      <c r="W27" s="44">
        <v>8</v>
      </c>
      <c r="X27">
        <v>4</v>
      </c>
    </row>
    <row r="28" spans="1:24">
      <c r="A28" t="str">
        <f t="shared" si="0"/>
        <v>011</v>
      </c>
      <c r="B28" s="4">
        <f t="shared" si="4"/>
        <v>76.349875373549295</v>
      </c>
      <c r="C28">
        <f t="shared" si="2"/>
        <v>43</v>
      </c>
      <c r="D28">
        <f t="shared" si="5"/>
        <v>1</v>
      </c>
      <c r="F28" s="11" t="s">
        <v>38</v>
      </c>
      <c r="G28" s="12">
        <v>1.2167766714541612</v>
      </c>
      <c r="H28" s="59">
        <f t="shared" si="6"/>
        <v>1.435456115205014</v>
      </c>
      <c r="I28" s="7" t="str">
        <f t="shared" si="1"/>
        <v>1811</v>
      </c>
      <c r="K28" s="7" t="str">
        <f t="shared" si="3"/>
        <v>234</v>
      </c>
      <c r="L28" s="11">
        <v>26</v>
      </c>
      <c r="M28" s="19">
        <v>2</v>
      </c>
      <c r="N28" s="13">
        <v>34</v>
      </c>
      <c r="P28" s="22" t="s">
        <v>51</v>
      </c>
      <c r="Q28" s="20">
        <v>2</v>
      </c>
      <c r="R28" s="23">
        <v>26</v>
      </c>
      <c r="U28" s="47" t="s">
        <v>61</v>
      </c>
      <c r="V28" s="44">
        <v>18</v>
      </c>
      <c r="W28" s="44">
        <v>33</v>
      </c>
      <c r="X28">
        <v>2</v>
      </c>
    </row>
    <row r="29" spans="1:24">
      <c r="A29" t="str">
        <f t="shared" si="0"/>
        <v>006</v>
      </c>
      <c r="B29" s="4">
        <f t="shared" si="4"/>
        <v>77.717553477877559</v>
      </c>
      <c r="C29">
        <f t="shared" si="2"/>
        <v>48</v>
      </c>
      <c r="D29">
        <f t="shared" si="5"/>
        <v>4</v>
      </c>
      <c r="F29" s="11" t="s">
        <v>33</v>
      </c>
      <c r="G29" s="12">
        <v>1.1489986605774043</v>
      </c>
      <c r="H29" s="59">
        <f t="shared" si="6"/>
        <v>1.3676781043282571</v>
      </c>
      <c r="I29" s="7" t="str">
        <f t="shared" si="1"/>
        <v>1832</v>
      </c>
      <c r="K29" s="7" t="str">
        <f t="shared" si="3"/>
        <v>235</v>
      </c>
      <c r="L29" s="11">
        <v>27</v>
      </c>
      <c r="M29" s="19">
        <v>2</v>
      </c>
      <c r="N29" s="13">
        <v>35</v>
      </c>
      <c r="P29" s="24" t="s">
        <v>52</v>
      </c>
      <c r="Q29" s="20">
        <v>6</v>
      </c>
      <c r="R29" s="23">
        <v>26</v>
      </c>
      <c r="T29" t="s">
        <v>166</v>
      </c>
      <c r="U29" s="52" t="s">
        <v>62</v>
      </c>
      <c r="V29" s="53">
        <v>2</v>
      </c>
      <c r="W29" s="53">
        <v>17</v>
      </c>
      <c r="X29" s="54">
        <v>4</v>
      </c>
    </row>
    <row r="30" spans="1:24">
      <c r="A30" t="str">
        <f t="shared" si="0"/>
        <v>047</v>
      </c>
      <c r="B30" s="4">
        <f t="shared" si="4"/>
        <v>79.070707722732223</v>
      </c>
      <c r="C30">
        <f t="shared" si="2"/>
        <v>49</v>
      </c>
      <c r="D30">
        <f t="shared" si="5"/>
        <v>2</v>
      </c>
      <c r="F30" s="11" t="s">
        <v>97</v>
      </c>
      <c r="G30" s="12">
        <v>1.1344748011038135</v>
      </c>
      <c r="H30" s="59">
        <f t="shared" si="6"/>
        <v>1.3531542448546663</v>
      </c>
      <c r="I30" s="7" t="str">
        <f t="shared" si="1"/>
        <v>1833</v>
      </c>
      <c r="K30" s="7" t="str">
        <f t="shared" si="3"/>
        <v>236</v>
      </c>
      <c r="L30" s="11">
        <v>28</v>
      </c>
      <c r="M30" s="19">
        <v>2</v>
      </c>
      <c r="N30" s="13">
        <v>36</v>
      </c>
      <c r="P30" s="24" t="s">
        <v>53</v>
      </c>
      <c r="Q30" s="20">
        <v>18</v>
      </c>
      <c r="R30" s="23">
        <v>5</v>
      </c>
      <c r="U30" s="47" t="s">
        <v>64</v>
      </c>
      <c r="V30" s="44">
        <v>18</v>
      </c>
      <c r="W30" s="44">
        <v>13</v>
      </c>
      <c r="X30">
        <v>1</v>
      </c>
    </row>
    <row r="31" spans="1:24">
      <c r="A31" t="str">
        <f t="shared" si="0"/>
        <v>019</v>
      </c>
      <c r="B31" s="4">
        <f t="shared" si="4"/>
        <v>80.360925243201336</v>
      </c>
      <c r="C31">
        <f t="shared" si="2"/>
        <v>51</v>
      </c>
      <c r="D31">
        <f t="shared" si="5"/>
        <v>4</v>
      </c>
      <c r="F31" s="11" t="s">
        <v>50</v>
      </c>
      <c r="G31" s="12">
        <v>1.0715380767182534</v>
      </c>
      <c r="H31" s="59">
        <f t="shared" si="6"/>
        <v>1.2902175204691062</v>
      </c>
      <c r="I31" s="7" t="str">
        <f t="shared" si="1"/>
        <v>1835</v>
      </c>
      <c r="K31" s="7" t="str">
        <f t="shared" si="3"/>
        <v>237</v>
      </c>
      <c r="L31" s="11">
        <v>29</v>
      </c>
      <c r="M31" s="19">
        <v>2</v>
      </c>
      <c r="N31" s="13">
        <v>37</v>
      </c>
      <c r="P31" s="26" t="s">
        <v>54</v>
      </c>
      <c r="Q31" s="20">
        <v>2</v>
      </c>
      <c r="R31" s="23">
        <v>40</v>
      </c>
      <c r="U31" s="46" t="s">
        <v>65</v>
      </c>
      <c r="V31" s="44">
        <v>2</v>
      </c>
      <c r="W31" s="44">
        <v>33</v>
      </c>
      <c r="X31">
        <v>3</v>
      </c>
    </row>
    <row r="32" spans="1:24">
      <c r="A32" t="str">
        <f t="shared" si="0"/>
        <v>023</v>
      </c>
      <c r="B32" s="4">
        <f t="shared" si="4"/>
        <v>81.643073952851779</v>
      </c>
      <c r="C32">
        <f t="shared" si="2"/>
        <v>38</v>
      </c>
      <c r="D32">
        <f t="shared" si="5"/>
        <v>1</v>
      </c>
      <c r="F32" s="11" t="s">
        <v>55</v>
      </c>
      <c r="G32" s="12">
        <v>1.0634692658995919</v>
      </c>
      <c r="H32" s="59">
        <f t="shared" si="6"/>
        <v>1.2821487096504447</v>
      </c>
      <c r="I32" s="7" t="str">
        <f t="shared" si="1"/>
        <v>186</v>
      </c>
      <c r="K32" s="7" t="str">
        <f t="shared" si="3"/>
        <v>238</v>
      </c>
      <c r="L32" s="11">
        <v>30</v>
      </c>
      <c r="M32" s="19">
        <v>2</v>
      </c>
      <c r="N32" s="13">
        <v>38</v>
      </c>
      <c r="P32" s="24" t="s">
        <v>55</v>
      </c>
      <c r="Q32" s="20">
        <v>18</v>
      </c>
      <c r="R32" s="23">
        <v>6</v>
      </c>
      <c r="U32" s="48" t="s">
        <v>67</v>
      </c>
      <c r="V32" s="44">
        <v>2</v>
      </c>
      <c r="W32" s="44">
        <v>12</v>
      </c>
      <c r="X32">
        <v>4</v>
      </c>
    </row>
    <row r="33" spans="1:24">
      <c r="A33" t="str">
        <f t="shared" si="0"/>
        <v>004</v>
      </c>
      <c r="B33" s="4">
        <f t="shared" si="4"/>
        <v>82.867127224607856</v>
      </c>
      <c r="C33">
        <f t="shared" si="2"/>
        <v>13</v>
      </c>
      <c r="D33">
        <f t="shared" si="5"/>
        <v>3</v>
      </c>
      <c r="F33" s="11" t="s">
        <v>31</v>
      </c>
      <c r="G33" s="12">
        <v>1.0053738280052289</v>
      </c>
      <c r="H33" s="59">
        <f t="shared" si="6"/>
        <v>1.2240532717560817</v>
      </c>
      <c r="I33" s="7" t="str">
        <f t="shared" si="1"/>
        <v>217</v>
      </c>
      <c r="K33" s="7" t="str">
        <f t="shared" si="3"/>
        <v>239</v>
      </c>
      <c r="L33" s="11">
        <v>31</v>
      </c>
      <c r="M33" s="19">
        <v>2</v>
      </c>
      <c r="N33" s="13">
        <v>39</v>
      </c>
      <c r="P33" s="22" t="s">
        <v>56</v>
      </c>
      <c r="Q33" s="20">
        <v>2</v>
      </c>
      <c r="R33" s="23">
        <v>38</v>
      </c>
      <c r="U33" s="47" t="s">
        <v>69</v>
      </c>
      <c r="V33" s="44">
        <v>15</v>
      </c>
      <c r="W33" s="44">
        <v>33</v>
      </c>
      <c r="X33">
        <v>2</v>
      </c>
    </row>
    <row r="34" spans="1:24">
      <c r="A34" t="str">
        <f t="shared" si="0"/>
        <v>039</v>
      </c>
      <c r="B34" s="4">
        <f t="shared" si="4"/>
        <v>84.054063966598093</v>
      </c>
      <c r="C34">
        <f t="shared" si="2"/>
        <v>18</v>
      </c>
      <c r="D34">
        <f t="shared" si="5"/>
        <v>4</v>
      </c>
      <c r="F34" s="11" t="s">
        <v>82</v>
      </c>
      <c r="G34" s="12">
        <v>0.96825729823938556</v>
      </c>
      <c r="H34" s="59">
        <f t="shared" si="6"/>
        <v>1.1869367419902384</v>
      </c>
      <c r="I34" s="7" t="str">
        <f t="shared" si="1"/>
        <v>222</v>
      </c>
      <c r="K34" s="7" t="str">
        <f t="shared" si="3"/>
        <v>240</v>
      </c>
      <c r="L34" s="11">
        <v>32</v>
      </c>
      <c r="M34" s="19">
        <v>2</v>
      </c>
      <c r="N34" s="13">
        <v>40</v>
      </c>
      <c r="P34" s="22" t="s">
        <v>57</v>
      </c>
      <c r="Q34" s="20">
        <v>2</v>
      </c>
      <c r="R34" s="23">
        <v>37</v>
      </c>
      <c r="T34" t="s">
        <v>168</v>
      </c>
      <c r="U34" s="55" t="s">
        <v>71</v>
      </c>
      <c r="V34" s="53">
        <v>18</v>
      </c>
      <c r="W34" s="53">
        <v>31</v>
      </c>
      <c r="X34" s="54">
        <v>2</v>
      </c>
    </row>
    <row r="35" spans="1:24">
      <c r="A35" t="str">
        <f t="shared" si="0"/>
        <v>007</v>
      </c>
      <c r="B35" s="4">
        <f t="shared" si="4"/>
        <v>85.136106167945726</v>
      </c>
      <c r="C35">
        <f t="shared" ref="C35:C58" si="7">VLOOKUP(I35,$K$3:$L$58,2,FALSE)</f>
        <v>14</v>
      </c>
      <c r="D35">
        <f t="shared" si="5"/>
        <v>3</v>
      </c>
      <c r="F35" s="11" t="s">
        <v>34</v>
      </c>
      <c r="G35" s="12">
        <v>0.86336275759678549</v>
      </c>
      <c r="H35" s="59">
        <f t="shared" si="6"/>
        <v>1.0820422013476383</v>
      </c>
      <c r="I35" s="7" t="str">
        <f t="shared" ref="I35:I61" si="8">VLOOKUP(F35,$P$3:$R$96,2,FALSE)&amp;VLOOKUP(F35,$P$3:$R$96,3,FALSE)</f>
        <v>218</v>
      </c>
      <c r="K35" s="7" t="str">
        <f t="shared" si="3"/>
        <v>181</v>
      </c>
      <c r="L35" s="11">
        <v>33</v>
      </c>
      <c r="M35" s="19">
        <v>18</v>
      </c>
      <c r="N35" s="13">
        <v>1</v>
      </c>
      <c r="P35" s="24" t="s">
        <v>58</v>
      </c>
      <c r="Q35" s="20">
        <v>2</v>
      </c>
      <c r="R35" s="23">
        <v>25</v>
      </c>
      <c r="U35" s="47" t="s">
        <v>74</v>
      </c>
      <c r="V35" s="44">
        <v>15</v>
      </c>
      <c r="W35" s="44">
        <v>37</v>
      </c>
      <c r="X35">
        <v>2</v>
      </c>
    </row>
    <row r="36" spans="1:24">
      <c r="A36" t="str">
        <f t="shared" si="0"/>
        <v>001</v>
      </c>
      <c r="B36" s="4">
        <f t="shared" si="4"/>
        <v>86.139074023270481</v>
      </c>
      <c r="C36">
        <f t="shared" si="7"/>
        <v>19</v>
      </c>
      <c r="D36">
        <f t="shared" si="5"/>
        <v>4</v>
      </c>
      <c r="F36" s="11" t="s">
        <v>26</v>
      </c>
      <c r="G36" s="12">
        <v>0.78428841157390239</v>
      </c>
      <c r="H36" s="59">
        <f t="shared" si="6"/>
        <v>1.0029678553247552</v>
      </c>
      <c r="I36" s="7" t="str">
        <f t="shared" si="8"/>
        <v>223</v>
      </c>
      <c r="K36" s="7" t="str">
        <f t="shared" si="3"/>
        <v>182</v>
      </c>
      <c r="L36" s="11">
        <v>34</v>
      </c>
      <c r="M36" s="19">
        <v>18</v>
      </c>
      <c r="N36" s="13">
        <v>2</v>
      </c>
      <c r="P36" s="24" t="s">
        <v>59</v>
      </c>
      <c r="Q36" s="20">
        <v>6</v>
      </c>
      <c r="R36" s="23">
        <v>34</v>
      </c>
      <c r="U36" s="46" t="s">
        <v>76</v>
      </c>
      <c r="V36" s="44">
        <v>18</v>
      </c>
      <c r="W36" s="44">
        <v>34</v>
      </c>
      <c r="X36">
        <v>2</v>
      </c>
    </row>
    <row r="37" spans="1:24">
      <c r="A37" t="str">
        <f t="shared" si="0"/>
        <v>022</v>
      </c>
      <c r="B37" s="4">
        <f t="shared" ref="B37:B58" si="9">B36+H37</f>
        <v>87.138814354267765</v>
      </c>
      <c r="C37">
        <f t="shared" si="7"/>
        <v>32</v>
      </c>
      <c r="D37">
        <f t="shared" si="5"/>
        <v>4</v>
      </c>
      <c r="F37" s="11" t="s">
        <v>54</v>
      </c>
      <c r="G37" s="12">
        <v>0.78106088724643774</v>
      </c>
      <c r="H37" s="59">
        <f t="shared" si="6"/>
        <v>0.99974033099729054</v>
      </c>
      <c r="I37" s="7" t="str">
        <f t="shared" si="8"/>
        <v>240</v>
      </c>
      <c r="K37" s="7" t="str">
        <f t="shared" si="3"/>
        <v>183</v>
      </c>
      <c r="L37" s="11">
        <v>35</v>
      </c>
      <c r="M37" s="19">
        <v>18</v>
      </c>
      <c r="N37" s="13">
        <v>3</v>
      </c>
      <c r="P37" s="24" t="s">
        <v>60</v>
      </c>
      <c r="Q37" s="20">
        <v>6</v>
      </c>
      <c r="R37" s="23">
        <v>29</v>
      </c>
      <c r="U37" s="47" t="s">
        <v>79</v>
      </c>
      <c r="V37" s="44">
        <v>18</v>
      </c>
      <c r="W37" s="44">
        <v>39</v>
      </c>
      <c r="X37">
        <v>2</v>
      </c>
    </row>
    <row r="38" spans="1:24">
      <c r="A38" t="str">
        <f t="shared" si="0"/>
        <v>024</v>
      </c>
      <c r="B38" s="4">
        <f t="shared" si="9"/>
        <v>88.128872112282664</v>
      </c>
      <c r="C38">
        <f t="shared" si="7"/>
        <v>30</v>
      </c>
      <c r="D38">
        <f t="shared" si="5"/>
        <v>2</v>
      </c>
      <c r="F38" s="11" t="s">
        <v>56</v>
      </c>
      <c r="G38" s="12">
        <v>0.77137831426404391</v>
      </c>
      <c r="H38" s="59">
        <f t="shared" si="6"/>
        <v>0.9900577580148967</v>
      </c>
      <c r="I38" s="7" t="str">
        <f t="shared" si="8"/>
        <v>238</v>
      </c>
      <c r="K38" s="7" t="str">
        <f t="shared" si="3"/>
        <v>184</v>
      </c>
      <c r="L38" s="11">
        <v>36</v>
      </c>
      <c r="M38" s="19">
        <v>18</v>
      </c>
      <c r="N38" s="13">
        <v>4</v>
      </c>
      <c r="P38" s="24" t="s">
        <v>61</v>
      </c>
      <c r="Q38" s="20">
        <v>2</v>
      </c>
      <c r="R38" s="23">
        <v>21</v>
      </c>
      <c r="U38" s="45" t="s">
        <v>81</v>
      </c>
      <c r="V38" s="44">
        <v>18</v>
      </c>
      <c r="W38" s="44">
        <v>6</v>
      </c>
      <c r="X38">
        <v>1</v>
      </c>
    </row>
    <row r="39" spans="1:24">
      <c r="A39" t="str">
        <f t="shared" si="0"/>
        <v>021</v>
      </c>
      <c r="B39" s="4">
        <f t="shared" si="9"/>
        <v>89.118929870297563</v>
      </c>
      <c r="C39">
        <f t="shared" si="7"/>
        <v>37</v>
      </c>
      <c r="D39">
        <f t="shared" si="5"/>
        <v>1</v>
      </c>
      <c r="F39" s="11" t="s">
        <v>53</v>
      </c>
      <c r="G39" s="12">
        <v>0.77137831426404391</v>
      </c>
      <c r="H39" s="59">
        <f t="shared" si="6"/>
        <v>0.9900577580148967</v>
      </c>
      <c r="I39" s="7" t="str">
        <f t="shared" si="8"/>
        <v>185</v>
      </c>
      <c r="K39" s="7" t="str">
        <f t="shared" si="3"/>
        <v>185</v>
      </c>
      <c r="L39" s="11">
        <v>37</v>
      </c>
      <c r="M39" s="19">
        <v>18</v>
      </c>
      <c r="N39" s="13">
        <v>5</v>
      </c>
      <c r="P39" s="24" t="s">
        <v>62</v>
      </c>
      <c r="Q39" s="20">
        <v>18</v>
      </c>
      <c r="R39" s="23">
        <v>29</v>
      </c>
      <c r="U39" s="46" t="s">
        <v>82</v>
      </c>
      <c r="V39" s="44">
        <v>2</v>
      </c>
      <c r="W39" s="44">
        <v>10</v>
      </c>
      <c r="X39">
        <v>4</v>
      </c>
    </row>
    <row r="40" spans="1:24">
      <c r="A40" t="str">
        <f t="shared" si="0"/>
        <v>009</v>
      </c>
      <c r="B40" s="4">
        <f t="shared" si="9"/>
        <v>90.099305055330063</v>
      </c>
      <c r="C40">
        <f t="shared" si="7"/>
        <v>20</v>
      </c>
      <c r="D40">
        <f t="shared" si="5"/>
        <v>4</v>
      </c>
      <c r="F40" s="11" t="s">
        <v>35</v>
      </c>
      <c r="G40" s="12">
        <v>0.76169574128164996</v>
      </c>
      <c r="H40" s="59">
        <f t="shared" si="6"/>
        <v>0.98037518503250276</v>
      </c>
      <c r="I40" s="7" t="str">
        <f t="shared" si="8"/>
        <v>224</v>
      </c>
      <c r="K40" s="7" t="str">
        <f t="shared" si="3"/>
        <v>186</v>
      </c>
      <c r="L40" s="11">
        <v>38</v>
      </c>
      <c r="M40" s="19">
        <v>18</v>
      </c>
      <c r="N40" s="13">
        <v>6</v>
      </c>
      <c r="P40" s="24" t="s">
        <v>63</v>
      </c>
      <c r="Q40" s="20">
        <v>6</v>
      </c>
      <c r="R40" s="23">
        <v>30</v>
      </c>
      <c r="U40" s="47" t="s">
        <v>84</v>
      </c>
      <c r="V40" s="44">
        <v>5</v>
      </c>
      <c r="W40" s="44">
        <v>15</v>
      </c>
      <c r="X40">
        <v>4</v>
      </c>
    </row>
    <row r="41" spans="1:24">
      <c r="A41" t="str">
        <f t="shared" si="0"/>
        <v>065</v>
      </c>
      <c r="B41" s="4">
        <f t="shared" si="9"/>
        <v>91.071611429543907</v>
      </c>
      <c r="C41">
        <f t="shared" si="7"/>
        <v>36</v>
      </c>
      <c r="D41">
        <f t="shared" si="5"/>
        <v>1</v>
      </c>
      <c r="F41" s="11" t="s">
        <v>105</v>
      </c>
      <c r="G41" s="12">
        <v>0.75362693046298845</v>
      </c>
      <c r="H41" s="59">
        <f t="shared" si="6"/>
        <v>0.97230637421384125</v>
      </c>
      <c r="I41" s="7" t="str">
        <f t="shared" si="8"/>
        <v>184</v>
      </c>
      <c r="K41" s="7" t="str">
        <f t="shared" si="3"/>
        <v>187</v>
      </c>
      <c r="L41" s="11">
        <v>39</v>
      </c>
      <c r="M41" s="19">
        <v>18</v>
      </c>
      <c r="N41" s="13">
        <v>7</v>
      </c>
      <c r="P41" s="24" t="s">
        <v>64</v>
      </c>
      <c r="Q41" s="20">
        <v>18</v>
      </c>
      <c r="R41" s="23">
        <v>9</v>
      </c>
      <c r="T41" t="s">
        <v>167</v>
      </c>
      <c r="U41" s="52" t="s">
        <v>86</v>
      </c>
      <c r="V41" s="53">
        <v>18</v>
      </c>
      <c r="W41" s="53">
        <v>16</v>
      </c>
      <c r="X41" s="54">
        <v>1</v>
      </c>
    </row>
    <row r="42" spans="1:24">
      <c r="A42" t="str">
        <f t="shared" si="0"/>
        <v>013</v>
      </c>
      <c r="B42" s="4">
        <f t="shared" si="9"/>
        <v>92.034235230775352</v>
      </c>
      <c r="C42">
        <f t="shared" si="7"/>
        <v>42</v>
      </c>
      <c r="D42">
        <f t="shared" si="5"/>
        <v>1</v>
      </c>
      <c r="F42" s="11" t="s">
        <v>42</v>
      </c>
      <c r="G42" s="12">
        <v>0.74394435748059462</v>
      </c>
      <c r="H42" s="59">
        <f t="shared" si="6"/>
        <v>0.96262380123144742</v>
      </c>
      <c r="I42" s="7" t="str">
        <f t="shared" si="8"/>
        <v>1810</v>
      </c>
      <c r="K42" s="7" t="str">
        <f t="shared" si="3"/>
        <v>188</v>
      </c>
      <c r="L42" s="11">
        <v>40</v>
      </c>
      <c r="M42" s="19">
        <v>18</v>
      </c>
      <c r="N42" s="13">
        <v>8</v>
      </c>
      <c r="P42" s="22" t="s">
        <v>65</v>
      </c>
      <c r="Q42" s="20">
        <v>2</v>
      </c>
      <c r="R42" s="23">
        <v>7</v>
      </c>
      <c r="U42" s="47" t="s">
        <v>87</v>
      </c>
      <c r="V42" s="44">
        <v>5</v>
      </c>
      <c r="W42" s="44">
        <v>6</v>
      </c>
      <c r="X42">
        <v>4</v>
      </c>
    </row>
    <row r="43" spans="1:24">
      <c r="A43" t="str">
        <f t="shared" si="0"/>
        <v>002</v>
      </c>
      <c r="B43" s="4">
        <f t="shared" si="9"/>
        <v>92.953287453586029</v>
      </c>
      <c r="C43">
        <f t="shared" si="7"/>
        <v>12</v>
      </c>
      <c r="D43">
        <f t="shared" si="5"/>
        <v>3</v>
      </c>
      <c r="F43" s="11" t="s">
        <v>28</v>
      </c>
      <c r="G43" s="12">
        <v>0.70037277905982231</v>
      </c>
      <c r="H43" s="59">
        <f t="shared" si="6"/>
        <v>0.91905222281067511</v>
      </c>
      <c r="I43" s="7" t="str">
        <f t="shared" si="8"/>
        <v>216</v>
      </c>
      <c r="K43" s="7" t="str">
        <f t="shared" si="3"/>
        <v>189</v>
      </c>
      <c r="L43" s="11">
        <v>41</v>
      </c>
      <c r="M43" s="19">
        <v>18</v>
      </c>
      <c r="N43" s="13">
        <v>9</v>
      </c>
      <c r="P43" s="24" t="s">
        <v>66</v>
      </c>
      <c r="Q43" s="20">
        <v>6</v>
      </c>
      <c r="R43" s="23">
        <v>27</v>
      </c>
      <c r="U43" s="46" t="s">
        <v>89</v>
      </c>
      <c r="V43" s="44">
        <v>2</v>
      </c>
      <c r="W43" s="44">
        <v>36</v>
      </c>
      <c r="X43">
        <v>3</v>
      </c>
    </row>
    <row r="44" spans="1:24">
      <c r="A44" t="str">
        <f t="shared" si="0"/>
        <v>032</v>
      </c>
      <c r="B44" s="4">
        <f t="shared" si="9"/>
        <v>93.649640497801641</v>
      </c>
      <c r="C44">
        <f t="shared" si="7"/>
        <v>31</v>
      </c>
      <c r="D44">
        <f t="shared" si="5"/>
        <v>2</v>
      </c>
      <c r="F44" s="11" t="s">
        <v>69</v>
      </c>
      <c r="G44" s="12">
        <v>0.47767360046476359</v>
      </c>
      <c r="H44" s="59">
        <f t="shared" si="6"/>
        <v>0.69635304421561639</v>
      </c>
      <c r="I44" s="7" t="str">
        <f t="shared" si="8"/>
        <v>239</v>
      </c>
      <c r="K44" s="7" t="str">
        <f t="shared" si="3"/>
        <v>1810</v>
      </c>
      <c r="L44" s="11">
        <v>42</v>
      </c>
      <c r="M44" s="19">
        <v>18</v>
      </c>
      <c r="N44" s="13">
        <v>10</v>
      </c>
      <c r="P44" s="27" t="s">
        <v>67</v>
      </c>
      <c r="Q44" s="20">
        <v>2</v>
      </c>
      <c r="R44" s="23">
        <v>27</v>
      </c>
      <c r="U44" s="47" t="s">
        <v>90</v>
      </c>
      <c r="V44" s="44">
        <v>5</v>
      </c>
      <c r="W44" s="44">
        <v>5</v>
      </c>
      <c r="X44">
        <v>4</v>
      </c>
    </row>
    <row r="45" spans="1:24">
      <c r="A45" t="str">
        <f t="shared" si="0"/>
        <v>027</v>
      </c>
      <c r="B45" s="4">
        <f t="shared" si="9"/>
        <v>94.25400909868452</v>
      </c>
      <c r="C45">
        <f t="shared" si="7"/>
        <v>17</v>
      </c>
      <c r="D45">
        <f t="shared" si="5"/>
        <v>2</v>
      </c>
      <c r="F45" s="11" t="s">
        <v>61</v>
      </c>
      <c r="G45" s="12">
        <v>0.38568915713202195</v>
      </c>
      <c r="H45" s="59">
        <f t="shared" si="6"/>
        <v>0.6043686008828747</v>
      </c>
      <c r="I45" s="7" t="str">
        <f t="shared" si="8"/>
        <v>221</v>
      </c>
      <c r="K45" s="7" t="str">
        <f t="shared" si="3"/>
        <v>1811</v>
      </c>
      <c r="L45" s="11">
        <v>43</v>
      </c>
      <c r="M45" s="19">
        <v>18</v>
      </c>
      <c r="N45" s="13">
        <v>11</v>
      </c>
      <c r="P45" s="24" t="s">
        <v>68</v>
      </c>
      <c r="Q45" s="20">
        <v>6</v>
      </c>
      <c r="R45" s="23">
        <v>28</v>
      </c>
      <c r="U45" s="47" t="s">
        <v>93</v>
      </c>
      <c r="V45" s="44">
        <v>2</v>
      </c>
      <c r="W45" s="44">
        <v>16</v>
      </c>
      <c r="X45">
        <v>4</v>
      </c>
    </row>
    <row r="46" spans="1:24">
      <c r="A46" t="str">
        <f t="shared" si="0"/>
        <v>037</v>
      </c>
      <c r="B46" s="4">
        <f t="shared" si="9"/>
        <v>94.848695126585</v>
      </c>
      <c r="C46">
        <f t="shared" si="7"/>
        <v>52</v>
      </c>
      <c r="D46">
        <f t="shared" si="5"/>
        <v>2</v>
      </c>
      <c r="F46" s="11" t="s">
        <v>79</v>
      </c>
      <c r="G46" s="12">
        <v>0.37600658414962806</v>
      </c>
      <c r="H46" s="59">
        <f t="shared" si="6"/>
        <v>0.59468602790048086</v>
      </c>
      <c r="I46" s="7" t="str">
        <f t="shared" si="8"/>
        <v>1836</v>
      </c>
      <c r="K46" s="7" t="str">
        <f t="shared" si="3"/>
        <v>1812</v>
      </c>
      <c r="L46" s="11">
        <v>44</v>
      </c>
      <c r="M46" s="19">
        <v>18</v>
      </c>
      <c r="N46" s="13">
        <v>12</v>
      </c>
      <c r="P46" s="24" t="s">
        <v>69</v>
      </c>
      <c r="Q46" s="20">
        <v>2</v>
      </c>
      <c r="R46" s="23">
        <v>39</v>
      </c>
      <c r="T46" t="s">
        <v>169</v>
      </c>
      <c r="U46" s="55" t="s">
        <v>94</v>
      </c>
      <c r="V46" s="53">
        <v>2</v>
      </c>
      <c r="W46" s="53">
        <v>31</v>
      </c>
      <c r="X46" s="54">
        <v>3</v>
      </c>
    </row>
    <row r="47" spans="1:24">
      <c r="A47" t="str">
        <f t="shared" si="0"/>
        <v>096</v>
      </c>
      <c r="B47" s="4">
        <f t="shared" si="9"/>
        <v>95.43853986799428</v>
      </c>
      <c r="C47">
        <f t="shared" si="7"/>
        <v>1</v>
      </c>
      <c r="D47">
        <f t="shared" si="5"/>
        <v>3</v>
      </c>
      <c r="F47" s="11" t="s">
        <v>117</v>
      </c>
      <c r="G47" s="12">
        <v>0.37116529765843115</v>
      </c>
      <c r="H47" s="59">
        <f t="shared" si="6"/>
        <v>0.58984474140928389</v>
      </c>
      <c r="I47" s="7" t="str">
        <f t="shared" si="8"/>
        <v>21</v>
      </c>
      <c r="K47" s="7" t="str">
        <f t="shared" si="3"/>
        <v>1829</v>
      </c>
      <c r="L47" s="11">
        <v>45</v>
      </c>
      <c r="M47" s="19">
        <v>18</v>
      </c>
      <c r="N47" s="13">
        <v>29</v>
      </c>
      <c r="P47" s="24" t="s">
        <v>70</v>
      </c>
      <c r="Q47" s="20">
        <v>14</v>
      </c>
      <c r="R47" s="23">
        <v>27</v>
      </c>
      <c r="U47" s="47" t="s">
        <v>97</v>
      </c>
      <c r="V47" s="44">
        <v>18</v>
      </c>
      <c r="W47" s="44">
        <v>38</v>
      </c>
      <c r="X47">
        <v>2</v>
      </c>
    </row>
    <row r="48" spans="1:24">
      <c r="A48" t="str">
        <f t="shared" si="0"/>
        <v>394</v>
      </c>
      <c r="B48" s="4">
        <f t="shared" si="9"/>
        <v>95.992881841801449</v>
      </c>
      <c r="C48">
        <f t="shared" si="7"/>
        <v>3</v>
      </c>
      <c r="D48">
        <f t="shared" si="5"/>
        <v>2</v>
      </c>
      <c r="F48" s="11" t="s">
        <v>111</v>
      </c>
      <c r="G48" s="12">
        <v>0.33566253005632035</v>
      </c>
      <c r="H48" s="59">
        <f t="shared" si="6"/>
        <v>0.55434197380717309</v>
      </c>
      <c r="I48" s="7" t="str">
        <f t="shared" si="8"/>
        <v>23</v>
      </c>
      <c r="K48" s="7" t="str">
        <f t="shared" si="3"/>
        <v>1830</v>
      </c>
      <c r="L48" s="11">
        <v>46</v>
      </c>
      <c r="M48" s="19">
        <v>18</v>
      </c>
      <c r="N48" s="13">
        <v>30</v>
      </c>
      <c r="P48" s="22" t="s">
        <v>71</v>
      </c>
      <c r="Q48" s="20">
        <v>2</v>
      </c>
      <c r="R48" s="23">
        <v>34</v>
      </c>
      <c r="U48" s="46" t="s">
        <v>98</v>
      </c>
      <c r="V48" s="44">
        <v>2</v>
      </c>
      <c r="W48" s="44">
        <v>13</v>
      </c>
      <c r="X48">
        <v>4</v>
      </c>
    </row>
    <row r="49" spans="1:24">
      <c r="A49" t="str">
        <f t="shared" si="0"/>
        <v>034</v>
      </c>
      <c r="B49" s="4">
        <f t="shared" si="9"/>
        <v>96.523017383152634</v>
      </c>
      <c r="C49">
        <f t="shared" si="7"/>
        <v>54</v>
      </c>
      <c r="D49">
        <f t="shared" si="5"/>
        <v>2</v>
      </c>
      <c r="F49" s="11" t="s">
        <v>74</v>
      </c>
      <c r="G49" s="12">
        <v>0.31145609760033566</v>
      </c>
      <c r="H49" s="59">
        <f t="shared" si="6"/>
        <v>0.53013554135118846</v>
      </c>
      <c r="I49" s="7" t="str">
        <f t="shared" si="8"/>
        <v>1838</v>
      </c>
      <c r="K49" s="7" t="str">
        <f t="shared" si="3"/>
        <v>1831</v>
      </c>
      <c r="L49" s="11">
        <v>47</v>
      </c>
      <c r="M49" s="19">
        <v>18</v>
      </c>
      <c r="N49" s="13">
        <v>31</v>
      </c>
      <c r="P49" s="24" t="s">
        <v>72</v>
      </c>
      <c r="Q49" s="20">
        <v>14</v>
      </c>
      <c r="R49" s="23">
        <v>32</v>
      </c>
      <c r="U49" s="47" t="s">
        <v>101</v>
      </c>
      <c r="V49" s="44">
        <v>15</v>
      </c>
      <c r="W49" s="44">
        <v>38</v>
      </c>
      <c r="X49">
        <v>2</v>
      </c>
    </row>
    <row r="50" spans="1:24">
      <c r="A50" t="str">
        <f t="shared" si="0"/>
        <v>044</v>
      </c>
      <c r="B50" s="4">
        <f t="shared" si="9"/>
        <v>97.01280887041051</v>
      </c>
      <c r="C50">
        <f t="shared" si="7"/>
        <v>16</v>
      </c>
      <c r="D50">
        <f t="shared" si="5"/>
        <v>4</v>
      </c>
      <c r="F50" s="11" t="s">
        <v>90</v>
      </c>
      <c r="G50" s="12">
        <v>0.271112043507028</v>
      </c>
      <c r="H50" s="59">
        <f t="shared" si="6"/>
        <v>0.4897914872578808</v>
      </c>
      <c r="I50" s="7" t="str">
        <f t="shared" si="8"/>
        <v>220</v>
      </c>
      <c r="K50" s="7" t="str">
        <f t="shared" si="3"/>
        <v>1832</v>
      </c>
      <c r="L50" s="11">
        <v>48</v>
      </c>
      <c r="M50" s="19">
        <v>18</v>
      </c>
      <c r="N50" s="13">
        <v>32</v>
      </c>
      <c r="P50" s="24" t="s">
        <v>73</v>
      </c>
      <c r="Q50" s="20">
        <v>14</v>
      </c>
      <c r="R50" s="23">
        <v>33</v>
      </c>
      <c r="U50" s="46" t="s">
        <v>102</v>
      </c>
      <c r="V50" s="44">
        <v>2</v>
      </c>
      <c r="W50" s="44">
        <v>14</v>
      </c>
      <c r="X50">
        <v>4</v>
      </c>
    </row>
    <row r="51" spans="1:24">
      <c r="A51" t="str">
        <f t="shared" si="0"/>
        <v>049</v>
      </c>
      <c r="B51" s="4">
        <f t="shared" si="9"/>
        <v>97.436436108955363</v>
      </c>
      <c r="C51">
        <f t="shared" si="7"/>
        <v>55</v>
      </c>
      <c r="D51">
        <f t="shared" si="5"/>
        <v>2</v>
      </c>
      <c r="F51" s="11" t="s">
        <v>101</v>
      </c>
      <c r="G51" s="12">
        <v>0.2049477947940033</v>
      </c>
      <c r="H51" s="59">
        <f t="shared" si="6"/>
        <v>0.42362723854485607</v>
      </c>
      <c r="I51" s="7" t="str">
        <f t="shared" si="8"/>
        <v>1839</v>
      </c>
      <c r="K51" s="7" t="str">
        <f t="shared" si="3"/>
        <v>1833</v>
      </c>
      <c r="L51" s="11">
        <v>49</v>
      </c>
      <c r="M51" s="19">
        <v>18</v>
      </c>
      <c r="N51" s="13">
        <v>33</v>
      </c>
      <c r="P51" s="24" t="s">
        <v>74</v>
      </c>
      <c r="Q51" s="20">
        <v>18</v>
      </c>
      <c r="R51" s="23">
        <v>38</v>
      </c>
      <c r="U51" s="47" t="s">
        <v>103</v>
      </c>
      <c r="V51" s="44">
        <v>15</v>
      </c>
      <c r="W51" s="44">
        <v>11</v>
      </c>
      <c r="X51">
        <v>1</v>
      </c>
    </row>
    <row r="52" spans="1:24">
      <c r="A52" t="str">
        <f t="shared" si="0"/>
        <v>040</v>
      </c>
      <c r="B52" s="4">
        <f t="shared" si="9"/>
        <v>97.851994536681559</v>
      </c>
      <c r="C52">
        <f t="shared" si="7"/>
        <v>53</v>
      </c>
      <c r="D52">
        <f t="shared" si="5"/>
        <v>4</v>
      </c>
      <c r="F52" s="11" t="s">
        <v>84</v>
      </c>
      <c r="G52" s="12">
        <v>0.19687898397534173</v>
      </c>
      <c r="H52" s="59">
        <f t="shared" si="6"/>
        <v>0.4155584277261945</v>
      </c>
      <c r="I52" s="7" t="str">
        <f t="shared" si="8"/>
        <v>1837</v>
      </c>
      <c r="K52" s="7" t="str">
        <f t="shared" si="3"/>
        <v>1834</v>
      </c>
      <c r="L52" s="11">
        <v>50</v>
      </c>
      <c r="M52" s="19">
        <v>18</v>
      </c>
      <c r="N52" s="13">
        <v>34</v>
      </c>
      <c r="P52" s="24" t="s">
        <v>75</v>
      </c>
      <c r="Q52" s="20">
        <v>14</v>
      </c>
      <c r="R52" s="23">
        <v>28</v>
      </c>
      <c r="U52" s="47" t="s">
        <v>104</v>
      </c>
      <c r="V52" s="44">
        <v>15</v>
      </c>
      <c r="W52" s="44">
        <v>13</v>
      </c>
      <c r="X52">
        <v>1</v>
      </c>
    </row>
    <row r="53" spans="1:24">
      <c r="A53" t="str">
        <f t="shared" si="0"/>
        <v>097</v>
      </c>
      <c r="B53" s="4">
        <f t="shared" si="9"/>
        <v>98.262711677916556</v>
      </c>
      <c r="C53">
        <f t="shared" si="7"/>
        <v>15</v>
      </c>
      <c r="D53">
        <f t="shared" si="5"/>
        <v>3</v>
      </c>
      <c r="F53" s="11" t="s">
        <v>108</v>
      </c>
      <c r="G53" s="12">
        <v>0.19203769748414481</v>
      </c>
      <c r="H53" s="59">
        <f t="shared" si="6"/>
        <v>0.41071714123499758</v>
      </c>
      <c r="I53" s="7" t="str">
        <f t="shared" si="8"/>
        <v>219</v>
      </c>
      <c r="K53" s="7" t="str">
        <f t="shared" si="3"/>
        <v>1835</v>
      </c>
      <c r="L53" s="11">
        <v>51</v>
      </c>
      <c r="M53" s="19">
        <v>18</v>
      </c>
      <c r="N53" s="13">
        <v>35</v>
      </c>
      <c r="P53" s="22" t="s">
        <v>76</v>
      </c>
      <c r="Q53" s="20">
        <v>2</v>
      </c>
      <c r="R53" s="23">
        <v>36</v>
      </c>
      <c r="U53" s="47" t="s">
        <v>105</v>
      </c>
      <c r="V53" s="44">
        <v>18</v>
      </c>
      <c r="W53" s="44">
        <v>11</v>
      </c>
      <c r="X53">
        <v>1</v>
      </c>
    </row>
    <row r="54" spans="1:24">
      <c r="A54" t="str">
        <f t="shared" si="0"/>
        <v>016</v>
      </c>
      <c r="B54" s="4">
        <f t="shared" si="9"/>
        <v>98.662132484005426</v>
      </c>
      <c r="C54">
        <f t="shared" si="7"/>
        <v>2</v>
      </c>
      <c r="D54">
        <f t="shared" si="5"/>
        <v>3</v>
      </c>
      <c r="F54" s="11" t="s">
        <v>46</v>
      </c>
      <c r="G54" s="12">
        <v>0.18074136233801863</v>
      </c>
      <c r="H54" s="59">
        <f t="shared" si="6"/>
        <v>0.39942080608887143</v>
      </c>
      <c r="I54" s="7" t="str">
        <f t="shared" si="8"/>
        <v>22</v>
      </c>
      <c r="K54" s="7" t="str">
        <f t="shared" si="3"/>
        <v>1836</v>
      </c>
      <c r="L54" s="11">
        <v>52</v>
      </c>
      <c r="M54" s="19">
        <v>18</v>
      </c>
      <c r="N54" s="13">
        <v>36</v>
      </c>
      <c r="P54" s="24" t="s">
        <v>77</v>
      </c>
      <c r="Q54" s="20">
        <v>14</v>
      </c>
      <c r="R54" s="23">
        <v>34</v>
      </c>
      <c r="U54" s="47" t="s">
        <v>106</v>
      </c>
      <c r="V54" s="44">
        <v>18</v>
      </c>
      <c r="W54" s="44">
        <v>35</v>
      </c>
      <c r="X54">
        <v>2</v>
      </c>
    </row>
    <row r="55" spans="1:24">
      <c r="A55" t="str">
        <f t="shared" si="0"/>
        <v>051</v>
      </c>
      <c r="B55" s="4">
        <f t="shared" si="9"/>
        <v>99.024436760328456</v>
      </c>
      <c r="C55">
        <f t="shared" si="7"/>
        <v>34</v>
      </c>
      <c r="D55">
        <f t="shared" si="5"/>
        <v>1</v>
      </c>
      <c r="F55" s="11" t="s">
        <v>103</v>
      </c>
      <c r="G55" s="12">
        <v>0.14362483257217554</v>
      </c>
      <c r="H55" s="59">
        <f t="shared" si="6"/>
        <v>0.36230427632302831</v>
      </c>
      <c r="I55" s="7" t="str">
        <f t="shared" si="8"/>
        <v>182</v>
      </c>
      <c r="K55" s="7" t="str">
        <f t="shared" si="3"/>
        <v>1837</v>
      </c>
      <c r="L55" s="11">
        <v>53</v>
      </c>
      <c r="M55" s="19">
        <v>18</v>
      </c>
      <c r="N55" s="13">
        <v>37</v>
      </c>
      <c r="P55" s="24" t="s">
        <v>78</v>
      </c>
      <c r="Q55" s="20">
        <v>14</v>
      </c>
      <c r="R55" s="23">
        <v>29</v>
      </c>
      <c r="U55" s="47" t="s">
        <v>107</v>
      </c>
      <c r="V55" s="44">
        <v>18</v>
      </c>
      <c r="W55" s="44">
        <v>36</v>
      </c>
      <c r="X55">
        <v>2</v>
      </c>
    </row>
    <row r="56" spans="1:24">
      <c r="A56" t="str">
        <f t="shared" si="0"/>
        <v>042</v>
      </c>
      <c r="B56" s="4">
        <f t="shared" si="9"/>
        <v>99.359307079868032</v>
      </c>
      <c r="C56">
        <f t="shared" si="7"/>
        <v>33</v>
      </c>
      <c r="D56">
        <f t="shared" si="5"/>
        <v>4</v>
      </c>
      <c r="F56" s="11" t="s">
        <v>87</v>
      </c>
      <c r="G56" s="12">
        <v>0.11619087578872626</v>
      </c>
      <c r="H56" s="59">
        <f t="shared" si="6"/>
        <v>0.33487031953957902</v>
      </c>
      <c r="I56" s="7" t="str">
        <f t="shared" si="8"/>
        <v>181</v>
      </c>
      <c r="K56" s="7" t="str">
        <f t="shared" si="3"/>
        <v>1838</v>
      </c>
      <c r="L56" s="11">
        <v>54</v>
      </c>
      <c r="M56" s="19">
        <v>18</v>
      </c>
      <c r="N56" s="13">
        <v>38</v>
      </c>
      <c r="P56" s="24" t="s">
        <v>78</v>
      </c>
      <c r="Q56" s="20">
        <v>14</v>
      </c>
      <c r="R56" s="23">
        <v>29</v>
      </c>
      <c r="U56" s="49" t="s">
        <v>117</v>
      </c>
      <c r="V56" s="44">
        <v>2</v>
      </c>
      <c r="W56" s="44">
        <v>36</v>
      </c>
      <c r="X56">
        <v>3</v>
      </c>
    </row>
    <row r="57" spans="1:24">
      <c r="A57" t="str">
        <f t="shared" si="0"/>
        <v>005</v>
      </c>
      <c r="B57" s="4">
        <f t="shared" si="9"/>
        <v>99.681267302097751</v>
      </c>
      <c r="C57">
        <f t="shared" si="7"/>
        <v>56</v>
      </c>
      <c r="D57">
        <f t="shared" si="5"/>
        <v>4</v>
      </c>
      <c r="F57" s="11" t="s">
        <v>32</v>
      </c>
      <c r="G57" s="12">
        <v>0.1032807784788678</v>
      </c>
      <c r="H57" s="59">
        <f t="shared" si="6"/>
        <v>0.32196022222972054</v>
      </c>
      <c r="I57" s="7" t="str">
        <f t="shared" si="8"/>
        <v>1840</v>
      </c>
      <c r="K57" s="7" t="str">
        <f t="shared" si="3"/>
        <v>1839</v>
      </c>
      <c r="L57" s="11">
        <v>55</v>
      </c>
      <c r="M57" s="20">
        <v>18</v>
      </c>
      <c r="N57" s="13">
        <v>39</v>
      </c>
      <c r="P57" s="24" t="s">
        <v>79</v>
      </c>
      <c r="Q57" s="20">
        <v>18</v>
      </c>
      <c r="R57" s="23">
        <v>36</v>
      </c>
      <c r="U57" s="47" t="s">
        <v>108</v>
      </c>
      <c r="V57" s="44">
        <v>5</v>
      </c>
      <c r="W57" s="44">
        <v>36</v>
      </c>
      <c r="X57">
        <v>3</v>
      </c>
    </row>
    <row r="58" spans="1:24">
      <c r="A58" t="str">
        <f t="shared" si="0"/>
        <v>052</v>
      </c>
      <c r="B58" s="4">
        <f t="shared" si="9"/>
        <v>100.00000000000001</v>
      </c>
      <c r="C58">
        <f t="shared" si="7"/>
        <v>35</v>
      </c>
      <c r="D58">
        <f t="shared" si="5"/>
        <v>1</v>
      </c>
      <c r="F58" s="11" t="s">
        <v>104</v>
      </c>
      <c r="G58" s="12">
        <v>0.10005325415140319</v>
      </c>
      <c r="H58" s="59">
        <f t="shared" si="6"/>
        <v>0.31873269790225595</v>
      </c>
      <c r="I58" s="7" t="str">
        <f t="shared" si="8"/>
        <v>183</v>
      </c>
      <c r="K58" s="7" t="str">
        <f t="shared" si="3"/>
        <v>1840</v>
      </c>
      <c r="L58" s="14">
        <v>56</v>
      </c>
      <c r="M58" s="21">
        <v>18</v>
      </c>
      <c r="N58" s="15">
        <v>40</v>
      </c>
      <c r="P58" s="24" t="s">
        <v>80</v>
      </c>
      <c r="Q58" s="20">
        <v>14</v>
      </c>
      <c r="R58" s="23">
        <v>30</v>
      </c>
      <c r="U58" s="46" t="s">
        <v>110</v>
      </c>
      <c r="V58" s="44">
        <v>18</v>
      </c>
      <c r="W58" s="44">
        <v>40</v>
      </c>
      <c r="X58">
        <v>2</v>
      </c>
    </row>
    <row r="59" spans="1:24">
      <c r="B59" s="4"/>
      <c r="F59" s="11" t="s">
        <v>81</v>
      </c>
      <c r="G59" s="12"/>
      <c r="H59" s="59"/>
      <c r="I59" s="7" t="str">
        <f t="shared" si="8"/>
        <v>00</v>
      </c>
      <c r="P59" s="24" t="s">
        <v>81</v>
      </c>
      <c r="Q59" s="20">
        <v>0</v>
      </c>
      <c r="R59" s="23">
        <v>0</v>
      </c>
      <c r="U59" s="47" t="s">
        <v>111</v>
      </c>
      <c r="V59" s="44">
        <v>18</v>
      </c>
      <c r="W59" s="44">
        <v>41</v>
      </c>
      <c r="X59">
        <v>2</v>
      </c>
    </row>
    <row r="60" spans="1:24">
      <c r="F60" s="11" t="s">
        <v>118</v>
      </c>
      <c r="G60" s="13"/>
      <c r="H60" s="19"/>
      <c r="I60" s="7" t="str">
        <f t="shared" si="8"/>
        <v>00</v>
      </c>
      <c r="P60" s="22" t="s">
        <v>82</v>
      </c>
      <c r="Q60" s="20">
        <v>2</v>
      </c>
      <c r="R60" s="23">
        <v>22</v>
      </c>
    </row>
    <row r="61" spans="1:24">
      <c r="F61" s="14" t="s">
        <v>109</v>
      </c>
      <c r="G61" s="15"/>
      <c r="H61" s="19"/>
      <c r="I61" s="7" t="str">
        <f t="shared" si="8"/>
        <v>00</v>
      </c>
      <c r="P61" s="24" t="s">
        <v>83</v>
      </c>
      <c r="Q61" s="20">
        <v>14</v>
      </c>
      <c r="R61" s="23">
        <v>5</v>
      </c>
    </row>
    <row r="62" spans="1:24">
      <c r="G62" s="4">
        <f>SUM(G4:G58)</f>
        <v>87.972630593703116</v>
      </c>
      <c r="H62" s="4">
        <f>SUM(H4:H58)</f>
        <v>100.00000000000001</v>
      </c>
      <c r="P62" s="24" t="s">
        <v>84</v>
      </c>
      <c r="Q62" s="20">
        <v>18</v>
      </c>
      <c r="R62" s="23">
        <v>37</v>
      </c>
    </row>
    <row r="63" spans="1:24">
      <c r="B63" t="s">
        <v>171</v>
      </c>
      <c r="P63" s="24" t="s">
        <v>85</v>
      </c>
      <c r="Q63" s="20">
        <v>14</v>
      </c>
      <c r="R63" s="23">
        <v>12</v>
      </c>
    </row>
    <row r="64" spans="1:24">
      <c r="B64">
        <v>1</v>
      </c>
      <c r="C64">
        <f>SUMIF(D$4:D$58,B64,H$4:H$58)</f>
        <v>19.692094179159877</v>
      </c>
      <c r="D64">
        <f>COUNTIF(D$4:D$58,B64)</f>
        <v>11</v>
      </c>
      <c r="P64" s="24" t="s">
        <v>86</v>
      </c>
      <c r="Q64" s="20">
        <v>18</v>
      </c>
      <c r="R64" s="23">
        <v>12</v>
      </c>
    </row>
    <row r="65" spans="2:18">
      <c r="B65">
        <v>2</v>
      </c>
      <c r="C65">
        <f>SUMIF(D$4:D$58,B65,H$4:H$58)</f>
        <v>19.996332358718792</v>
      </c>
      <c r="D65">
        <f>COUNTIF(D$4:D$58,B65)</f>
        <v>14</v>
      </c>
      <c r="P65" s="24" t="s">
        <v>87</v>
      </c>
      <c r="Q65" s="20">
        <v>18</v>
      </c>
      <c r="R65" s="23">
        <v>1</v>
      </c>
    </row>
    <row r="66" spans="2:18">
      <c r="B66">
        <v>3</v>
      </c>
      <c r="C66">
        <f>SUMIF(D$4:D$58,B66,H$4:H$58)</f>
        <v>24.424466394869995</v>
      </c>
      <c r="D66">
        <f>COUNTIF(D$4:D$58,B66)</f>
        <v>12</v>
      </c>
      <c r="P66" s="24" t="s">
        <v>88</v>
      </c>
      <c r="Q66" s="20">
        <v>14</v>
      </c>
      <c r="R66" s="23">
        <v>8</v>
      </c>
    </row>
    <row r="67" spans="2:18">
      <c r="B67">
        <v>4</v>
      </c>
      <c r="C67">
        <f>SUMIF(D$4:D$58,B67,H$4:H$58)</f>
        <v>35.887107067251335</v>
      </c>
      <c r="D67">
        <f>COUNTIF(D$4:D$58,B67)</f>
        <v>18</v>
      </c>
      <c r="P67" s="22" t="s">
        <v>89</v>
      </c>
      <c r="Q67" s="20">
        <v>2</v>
      </c>
      <c r="R67" s="23">
        <v>6</v>
      </c>
    </row>
    <row r="68" spans="2:18">
      <c r="P68" s="24" t="s">
        <v>90</v>
      </c>
      <c r="Q68" s="20">
        <v>2</v>
      </c>
      <c r="R68" s="23">
        <v>20</v>
      </c>
    </row>
    <row r="69" spans="2:18">
      <c r="P69" s="24" t="s">
        <v>91</v>
      </c>
      <c r="Q69" s="20">
        <v>14</v>
      </c>
      <c r="R69" s="23">
        <v>6</v>
      </c>
    </row>
    <row r="70" spans="2:18">
      <c r="P70" s="24" t="s">
        <v>92</v>
      </c>
      <c r="Q70" s="20">
        <v>14</v>
      </c>
      <c r="R70" s="23">
        <v>11</v>
      </c>
    </row>
    <row r="71" spans="2:18">
      <c r="P71" s="24" t="s">
        <v>93</v>
      </c>
      <c r="Q71" s="20">
        <v>18</v>
      </c>
      <c r="R71" s="23">
        <v>34</v>
      </c>
    </row>
    <row r="72" spans="2:18">
      <c r="P72" s="22" t="s">
        <v>94</v>
      </c>
      <c r="Q72" s="20">
        <v>2</v>
      </c>
      <c r="R72" s="23">
        <v>13</v>
      </c>
    </row>
    <row r="73" spans="2:18">
      <c r="P73" s="24" t="s">
        <v>95</v>
      </c>
      <c r="Q73" s="20">
        <v>14</v>
      </c>
      <c r="R73" s="23">
        <v>7</v>
      </c>
    </row>
    <row r="74" spans="2:18">
      <c r="P74" s="24" t="s">
        <v>96</v>
      </c>
      <c r="Q74" s="20">
        <v>14</v>
      </c>
      <c r="R74" s="23">
        <v>9</v>
      </c>
    </row>
    <row r="75" spans="2:18">
      <c r="P75" s="24" t="s">
        <v>97</v>
      </c>
      <c r="Q75" s="20">
        <v>18</v>
      </c>
      <c r="R75" s="23">
        <v>33</v>
      </c>
    </row>
    <row r="76" spans="2:18">
      <c r="P76" s="22" t="s">
        <v>98</v>
      </c>
      <c r="Q76" s="20">
        <v>2</v>
      </c>
      <c r="R76" s="23">
        <v>33</v>
      </c>
    </row>
    <row r="77" spans="2:18">
      <c r="P77" s="24" t="s">
        <v>99</v>
      </c>
      <c r="Q77" s="20">
        <v>14</v>
      </c>
      <c r="R77" s="23">
        <v>35</v>
      </c>
    </row>
    <row r="78" spans="2:18">
      <c r="P78" s="24" t="s">
        <v>100</v>
      </c>
      <c r="Q78" s="20">
        <v>6</v>
      </c>
      <c r="R78" s="23">
        <v>7</v>
      </c>
    </row>
    <row r="79" spans="2:18">
      <c r="P79" s="24" t="s">
        <v>101</v>
      </c>
      <c r="Q79" s="20">
        <v>18</v>
      </c>
      <c r="R79" s="23">
        <v>39</v>
      </c>
    </row>
    <row r="80" spans="2:18">
      <c r="P80" s="22" t="s">
        <v>102</v>
      </c>
      <c r="Q80" s="20">
        <v>2</v>
      </c>
      <c r="R80" s="23">
        <v>28</v>
      </c>
    </row>
    <row r="81" spans="16:18">
      <c r="P81" s="24" t="s">
        <v>103</v>
      </c>
      <c r="Q81" s="20">
        <v>18</v>
      </c>
      <c r="R81" s="23">
        <v>2</v>
      </c>
    </row>
    <row r="82" spans="16:18">
      <c r="P82" s="24" t="s">
        <v>104</v>
      </c>
      <c r="Q82" s="20">
        <v>18</v>
      </c>
      <c r="R82" s="23">
        <v>3</v>
      </c>
    </row>
    <row r="83" spans="16:18">
      <c r="P83" s="24" t="s">
        <v>105</v>
      </c>
      <c r="Q83" s="20">
        <v>18</v>
      </c>
      <c r="R83" s="23">
        <v>4</v>
      </c>
    </row>
    <row r="84" spans="16:18">
      <c r="P84" s="24" t="s">
        <v>106</v>
      </c>
      <c r="Q84" s="20">
        <v>18</v>
      </c>
      <c r="R84" s="23">
        <v>30</v>
      </c>
    </row>
    <row r="85" spans="16:18">
      <c r="P85" s="24" t="s">
        <v>107</v>
      </c>
      <c r="Q85" s="20">
        <v>18</v>
      </c>
      <c r="R85" s="23">
        <v>31</v>
      </c>
    </row>
    <row r="86" spans="16:18">
      <c r="P86" s="24" t="s">
        <v>117</v>
      </c>
      <c r="Q86" s="20">
        <v>2</v>
      </c>
      <c r="R86" s="23">
        <v>1</v>
      </c>
    </row>
    <row r="87" spans="16:18">
      <c r="P87" s="24" t="s">
        <v>108</v>
      </c>
      <c r="Q87" s="20">
        <v>2</v>
      </c>
      <c r="R87" s="23">
        <v>19</v>
      </c>
    </row>
    <row r="88" spans="16:18">
      <c r="P88" s="22" t="s">
        <v>109</v>
      </c>
      <c r="Q88" s="20">
        <v>0</v>
      </c>
      <c r="R88" s="23">
        <v>0</v>
      </c>
    </row>
    <row r="89" spans="16:18">
      <c r="P89" s="24" t="s">
        <v>110</v>
      </c>
      <c r="Q89" s="20">
        <v>2</v>
      </c>
      <c r="R89" s="23">
        <v>4</v>
      </c>
    </row>
    <row r="90" spans="16:18">
      <c r="P90" s="28" t="s">
        <v>111</v>
      </c>
      <c r="Q90" s="20">
        <v>2</v>
      </c>
      <c r="R90" s="23">
        <v>3</v>
      </c>
    </row>
    <row r="91" spans="16:18">
      <c r="P91" s="28" t="s">
        <v>118</v>
      </c>
      <c r="Q91" s="20">
        <v>0</v>
      </c>
      <c r="R91" s="23">
        <v>0</v>
      </c>
    </row>
    <row r="92" spans="16:18">
      <c r="P92" s="28" t="s">
        <v>112</v>
      </c>
      <c r="Q92" s="20">
        <v>1</v>
      </c>
      <c r="R92" s="23">
        <v>11</v>
      </c>
    </row>
    <row r="93" spans="16:18">
      <c r="P93" s="28" t="s">
        <v>113</v>
      </c>
      <c r="Q93" s="20">
        <v>1</v>
      </c>
      <c r="R93" s="23">
        <v>30</v>
      </c>
    </row>
    <row r="94" spans="16:18">
      <c r="P94" s="29" t="s">
        <v>114</v>
      </c>
      <c r="Q94" s="20">
        <v>19</v>
      </c>
      <c r="R94" s="23">
        <v>15</v>
      </c>
    </row>
    <row r="95" spans="16:18">
      <c r="P95" s="30" t="s">
        <v>115</v>
      </c>
      <c r="Q95" s="20">
        <v>19</v>
      </c>
      <c r="R95" s="23">
        <v>26</v>
      </c>
    </row>
    <row r="96" spans="16:18">
      <c r="P96" s="31" t="s">
        <v>116</v>
      </c>
      <c r="Q96" s="21">
        <v>2</v>
      </c>
      <c r="R96" s="32">
        <v>8</v>
      </c>
    </row>
  </sheetData>
  <autoFilter ref="B2:D58" xr:uid="{E7BE8B32-F6C1-43C6-AE7D-FAAB5279FAFF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J17"/>
  <sheetViews>
    <sheetView workbookViewId="0"/>
  </sheetViews>
  <sheetFormatPr baseColWidth="10" defaultColWidth="9.140625" defaultRowHeight="15"/>
  <cols>
    <col min="1" max="1" width="16.42578125" bestFit="1" customWidth="1"/>
    <col min="8" max="8" width="5.28515625" customWidth="1"/>
    <col min="9" max="9" width="7" customWidth="1"/>
  </cols>
  <sheetData>
    <row r="1" spans="1:10">
      <c r="A1" t="s">
        <v>15</v>
      </c>
    </row>
    <row r="2" spans="1:10">
      <c r="A2" t="s">
        <v>16</v>
      </c>
      <c r="B2" t="s">
        <v>17</v>
      </c>
    </row>
    <row r="3" spans="1:10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</row>
    <row r="4" spans="1:10">
      <c r="A4">
        <v>60</v>
      </c>
      <c r="B4">
        <v>1</v>
      </c>
      <c r="C4">
        <v>30</v>
      </c>
      <c r="D4">
        <v>10</v>
      </c>
      <c r="E4">
        <v>100</v>
      </c>
      <c r="F4">
        <v>4</v>
      </c>
      <c r="H4" t="s">
        <v>18</v>
      </c>
    </row>
    <row r="5" spans="1:10">
      <c r="A5">
        <v>60</v>
      </c>
      <c r="B5">
        <v>1</v>
      </c>
      <c r="C5">
        <v>30</v>
      </c>
      <c r="D5">
        <v>10</v>
      </c>
      <c r="E5">
        <v>120</v>
      </c>
      <c r="F5">
        <v>5</v>
      </c>
      <c r="I5" t="s">
        <v>16</v>
      </c>
    </row>
    <row r="6" spans="1:10">
      <c r="A6">
        <v>60</v>
      </c>
      <c r="B6">
        <v>1</v>
      </c>
      <c r="C6">
        <v>40</v>
      </c>
      <c r="D6">
        <v>10</v>
      </c>
      <c r="E6">
        <v>100</v>
      </c>
      <c r="F6">
        <v>6</v>
      </c>
      <c r="J6" s="2" t="s">
        <v>19</v>
      </c>
    </row>
    <row r="7" spans="1:10">
      <c r="A7">
        <v>60</v>
      </c>
      <c r="B7">
        <v>1</v>
      </c>
      <c r="C7">
        <v>30</v>
      </c>
      <c r="D7">
        <v>10</v>
      </c>
      <c r="E7">
        <v>90</v>
      </c>
      <c r="F7">
        <v>4</v>
      </c>
      <c r="I7" t="s">
        <v>20</v>
      </c>
    </row>
    <row r="8" spans="1:10">
      <c r="A8">
        <v>60</v>
      </c>
      <c r="B8">
        <v>5</v>
      </c>
      <c r="C8">
        <v>50</v>
      </c>
      <c r="D8">
        <v>10</v>
      </c>
      <c r="E8">
        <v>20</v>
      </c>
      <c r="F8">
        <v>5</v>
      </c>
      <c r="J8" t="s">
        <v>21</v>
      </c>
    </row>
    <row r="9" spans="1:10">
      <c r="A9">
        <v>60</v>
      </c>
      <c r="B9">
        <v>1</v>
      </c>
      <c r="C9">
        <v>60</v>
      </c>
      <c r="D9">
        <v>10</v>
      </c>
      <c r="E9">
        <v>40</v>
      </c>
      <c r="F9">
        <v>6</v>
      </c>
    </row>
    <row r="10" spans="1:10">
      <c r="A10">
        <v>60</v>
      </c>
      <c r="B10">
        <v>1</v>
      </c>
      <c r="C10">
        <v>10</v>
      </c>
      <c r="D10">
        <v>10</v>
      </c>
      <c r="E10">
        <v>30</v>
      </c>
      <c r="F10">
        <v>5</v>
      </c>
    </row>
    <row r="11" spans="1:10">
      <c r="A11">
        <v>60</v>
      </c>
      <c r="B11">
        <v>1</v>
      </c>
      <c r="C11">
        <v>80</v>
      </c>
      <c r="D11">
        <v>10</v>
      </c>
      <c r="E11">
        <v>50</v>
      </c>
      <c r="F11">
        <v>4</v>
      </c>
    </row>
    <row r="12" spans="1:10">
      <c r="A12">
        <v>60</v>
      </c>
      <c r="B12">
        <v>1</v>
      </c>
      <c r="C12">
        <v>50</v>
      </c>
      <c r="D12">
        <v>10</v>
      </c>
      <c r="E12">
        <v>60</v>
      </c>
      <c r="F12">
        <v>5</v>
      </c>
    </row>
    <row r="13" spans="1:10">
      <c r="A13">
        <v>100</v>
      </c>
      <c r="B13">
        <v>2</v>
      </c>
      <c r="C13">
        <v>0</v>
      </c>
      <c r="E13">
        <v>60</v>
      </c>
      <c r="F13">
        <v>6</v>
      </c>
    </row>
    <row r="14" spans="1:10">
      <c r="A14">
        <v>120</v>
      </c>
      <c r="B14">
        <v>3</v>
      </c>
      <c r="E14">
        <v>60</v>
      </c>
      <c r="F14">
        <v>7</v>
      </c>
    </row>
    <row r="15" spans="1:10">
      <c r="A15">
        <v>130</v>
      </c>
      <c r="B15">
        <v>4</v>
      </c>
      <c r="E15">
        <v>0</v>
      </c>
    </row>
    <row r="16" spans="1:10">
      <c r="A16">
        <v>140</v>
      </c>
      <c r="B16">
        <v>5</v>
      </c>
    </row>
    <row r="17" spans="1:1">
      <c r="A17">
        <v>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6"/>
  <sheetViews>
    <sheetView topLeftCell="A21" workbookViewId="0">
      <selection activeCell="K2" sqref="K2"/>
    </sheetView>
  </sheetViews>
  <sheetFormatPr baseColWidth="10" defaultColWidth="9.140625" defaultRowHeight="15"/>
  <sheetData>
    <row r="1" spans="1:9">
      <c r="A1" t="s">
        <v>126</v>
      </c>
      <c r="B1" t="s">
        <v>130</v>
      </c>
      <c r="C1" t="s">
        <v>131</v>
      </c>
      <c r="D1" t="s">
        <v>127</v>
      </c>
      <c r="E1" t="s">
        <v>128</v>
      </c>
      <c r="F1" t="s">
        <v>132</v>
      </c>
      <c r="G1" t="s">
        <v>133</v>
      </c>
      <c r="H1" t="s">
        <v>129</v>
      </c>
    </row>
    <row r="2" spans="1:9">
      <c r="A2">
        <v>541.16792792044896</v>
      </c>
      <c r="B2">
        <v>10</v>
      </c>
      <c r="C2">
        <v>541.21283713623802</v>
      </c>
      <c r="D2">
        <v>10</v>
      </c>
      <c r="E2">
        <v>540.16506309728095</v>
      </c>
      <c r="F2">
        <v>8</v>
      </c>
      <c r="G2">
        <v>541.34041846122295</v>
      </c>
      <c r="H2">
        <v>8</v>
      </c>
      <c r="I2" s="4"/>
    </row>
    <row r="3" spans="1:9">
      <c r="A3">
        <v>541.88222366460104</v>
      </c>
      <c r="B3">
        <v>10</v>
      </c>
      <c r="C3">
        <v>541.806202638532</v>
      </c>
      <c r="D3">
        <v>9</v>
      </c>
      <c r="E3">
        <v>540.70869324388798</v>
      </c>
      <c r="F3">
        <v>9</v>
      </c>
      <c r="G3">
        <v>541.744327229173</v>
      </c>
      <c r="H3">
        <v>7</v>
      </c>
      <c r="I3" s="4"/>
    </row>
    <row r="4" spans="1:9">
      <c r="A4">
        <v>542.21786365571904</v>
      </c>
      <c r="B4">
        <v>10</v>
      </c>
      <c r="C4">
        <v>541.96150147416904</v>
      </c>
      <c r="D4">
        <v>8</v>
      </c>
      <c r="E4">
        <v>541.640767014841</v>
      </c>
      <c r="F4">
        <v>9</v>
      </c>
      <c r="G4">
        <v>542.14958201399395</v>
      </c>
      <c r="H4">
        <v>8</v>
      </c>
      <c r="I4" s="4"/>
    </row>
    <row r="5" spans="1:9">
      <c r="A5">
        <v>543.24607698616899</v>
      </c>
      <c r="B5">
        <v>10</v>
      </c>
      <c r="C5">
        <v>543.62437379944299</v>
      </c>
      <c r="D5">
        <v>11</v>
      </c>
      <c r="E5">
        <v>542.00059550599701</v>
      </c>
      <c r="F5">
        <v>9</v>
      </c>
      <c r="G5">
        <v>543.95244948078005</v>
      </c>
      <c r="H5">
        <v>9</v>
      </c>
      <c r="I5" s="4"/>
    </row>
    <row r="6" spans="1:9">
      <c r="A6">
        <v>545.01041791630803</v>
      </c>
      <c r="B6">
        <v>11</v>
      </c>
      <c r="C6">
        <v>544.86587679455499</v>
      </c>
      <c r="D6">
        <v>13</v>
      </c>
      <c r="E6">
        <v>543.48264778625298</v>
      </c>
      <c r="F6">
        <v>11</v>
      </c>
      <c r="G6">
        <v>545.07008323705099</v>
      </c>
      <c r="H6">
        <v>10</v>
      </c>
      <c r="I6" s="4"/>
    </row>
    <row r="7" spans="1:9">
      <c r="A7">
        <v>545.32619272424495</v>
      </c>
      <c r="B7">
        <v>10</v>
      </c>
      <c r="C7">
        <v>545.74828316727996</v>
      </c>
      <c r="D7">
        <v>14</v>
      </c>
      <c r="E7">
        <v>544.42718435845995</v>
      </c>
      <c r="F7">
        <v>10</v>
      </c>
      <c r="G7">
        <v>545.75975982603404</v>
      </c>
      <c r="H7">
        <v>9</v>
      </c>
      <c r="I7" s="4"/>
    </row>
    <row r="8" spans="1:9">
      <c r="A8">
        <v>545.36785939488504</v>
      </c>
      <c r="B8">
        <v>9</v>
      </c>
      <c r="C8">
        <v>546.27453548078699</v>
      </c>
      <c r="D8">
        <v>13</v>
      </c>
      <c r="E8">
        <v>545.18030500481598</v>
      </c>
      <c r="F8">
        <v>9</v>
      </c>
      <c r="G8">
        <v>546.92439220007896</v>
      </c>
      <c r="H8">
        <v>9</v>
      </c>
      <c r="I8" s="4"/>
    </row>
    <row r="9" spans="1:9">
      <c r="A9">
        <v>547.11002653443802</v>
      </c>
      <c r="B9">
        <v>9</v>
      </c>
      <c r="C9">
        <v>547.47419146418895</v>
      </c>
      <c r="D9">
        <v>15</v>
      </c>
      <c r="E9">
        <v>546.24689049255096</v>
      </c>
      <c r="F9">
        <v>11</v>
      </c>
      <c r="G9">
        <v>548.07466172820602</v>
      </c>
      <c r="H9">
        <v>9</v>
      </c>
      <c r="I9" s="4"/>
    </row>
    <row r="10" spans="1:9">
      <c r="A10">
        <v>547.94750716919998</v>
      </c>
      <c r="B10">
        <v>8</v>
      </c>
      <c r="C10">
        <v>549.01688155499005</v>
      </c>
      <c r="D10">
        <v>16</v>
      </c>
      <c r="E10">
        <v>546.77382338055702</v>
      </c>
      <c r="F10">
        <v>10</v>
      </c>
      <c r="G10">
        <v>548.599071424984</v>
      </c>
      <c r="H10">
        <v>8</v>
      </c>
      <c r="I10" s="4"/>
    </row>
    <row r="11" spans="1:9">
      <c r="A11">
        <v>548.83053647182203</v>
      </c>
      <c r="B11">
        <v>10</v>
      </c>
      <c r="C11">
        <v>549.22914243353398</v>
      </c>
      <c r="D11">
        <v>16</v>
      </c>
      <c r="E11">
        <v>547.63411489957798</v>
      </c>
      <c r="F11">
        <v>9</v>
      </c>
      <c r="G11">
        <v>549.17394298562795</v>
      </c>
      <c r="H11">
        <v>7</v>
      </c>
      <c r="I11" s="4"/>
    </row>
    <row r="12" spans="1:9">
      <c r="A12">
        <v>550.19644505919302</v>
      </c>
      <c r="B12">
        <v>14</v>
      </c>
      <c r="C12">
        <v>550.56595548628798</v>
      </c>
      <c r="D12">
        <v>15</v>
      </c>
      <c r="E12">
        <v>548.16003701411205</v>
      </c>
      <c r="F12">
        <v>9</v>
      </c>
      <c r="G12">
        <v>550.74319839141106</v>
      </c>
      <c r="H12">
        <v>7</v>
      </c>
      <c r="I12" s="4"/>
    </row>
    <row r="13" spans="1:9">
      <c r="A13">
        <v>550.43954648649401</v>
      </c>
      <c r="B13">
        <v>13</v>
      </c>
      <c r="C13">
        <v>551.39417390326503</v>
      </c>
      <c r="D13">
        <v>16</v>
      </c>
      <c r="E13">
        <v>549.20026875367296</v>
      </c>
      <c r="F13">
        <v>9</v>
      </c>
      <c r="G13">
        <v>550.93735101068899</v>
      </c>
      <c r="H13">
        <v>7</v>
      </c>
      <c r="I13" s="4"/>
    </row>
    <row r="14" spans="1:9">
      <c r="A14">
        <v>551.59821061142702</v>
      </c>
      <c r="B14">
        <v>14</v>
      </c>
      <c r="C14">
        <v>552.28228970333498</v>
      </c>
      <c r="D14">
        <v>15</v>
      </c>
      <c r="E14">
        <v>549.96005841638805</v>
      </c>
      <c r="F14">
        <v>9</v>
      </c>
      <c r="G14">
        <v>551.65658381549895</v>
      </c>
      <c r="H14">
        <v>7</v>
      </c>
      <c r="I14" s="4"/>
    </row>
    <row r="15" spans="1:9">
      <c r="A15">
        <v>552.35691322191201</v>
      </c>
      <c r="B15">
        <v>14</v>
      </c>
      <c r="C15">
        <v>553.62155398382504</v>
      </c>
      <c r="D15">
        <v>17</v>
      </c>
      <c r="E15">
        <v>551.10282551090199</v>
      </c>
      <c r="F15">
        <v>9</v>
      </c>
      <c r="G15">
        <v>553.43464855034904</v>
      </c>
      <c r="H15">
        <v>9</v>
      </c>
      <c r="I15" s="4"/>
    </row>
    <row r="16" spans="1:9">
      <c r="A16">
        <v>552.93234533975499</v>
      </c>
      <c r="B16">
        <v>13</v>
      </c>
      <c r="C16">
        <v>554.08683245534598</v>
      </c>
      <c r="D16">
        <v>16</v>
      </c>
      <c r="E16">
        <v>551.81625002260705</v>
      </c>
      <c r="F16">
        <v>9</v>
      </c>
      <c r="G16">
        <v>553.52631517205896</v>
      </c>
      <c r="H16">
        <v>8</v>
      </c>
      <c r="I16" s="4"/>
    </row>
    <row r="17" spans="1:9">
      <c r="A17">
        <v>553.93357620171003</v>
      </c>
      <c r="B17">
        <v>14</v>
      </c>
      <c r="C17">
        <v>555.00852112548796</v>
      </c>
      <c r="D17">
        <v>17</v>
      </c>
      <c r="E17">
        <v>552.01674722490804</v>
      </c>
      <c r="F17">
        <v>8</v>
      </c>
      <c r="G17">
        <v>554.862504568085</v>
      </c>
      <c r="H17">
        <v>7</v>
      </c>
      <c r="I17" s="4"/>
    </row>
    <row r="18" spans="1:9">
      <c r="A18">
        <v>554.73696250268699</v>
      </c>
      <c r="B18">
        <v>14</v>
      </c>
      <c r="C18">
        <v>555.97698878316999</v>
      </c>
      <c r="D18">
        <v>16</v>
      </c>
      <c r="E18">
        <v>554.02440550374195</v>
      </c>
      <c r="F18">
        <v>7</v>
      </c>
      <c r="G18">
        <v>555.64595890638498</v>
      </c>
      <c r="H18">
        <v>6</v>
      </c>
      <c r="I18" s="4"/>
    </row>
    <row r="19" spans="1:9">
      <c r="A19">
        <v>555.70522674535198</v>
      </c>
      <c r="B19">
        <v>13</v>
      </c>
      <c r="C19">
        <v>557.20316933676997</v>
      </c>
      <c r="D19">
        <v>18</v>
      </c>
      <c r="E19">
        <v>554.45074882721804</v>
      </c>
      <c r="F19">
        <v>6</v>
      </c>
      <c r="G19">
        <v>556.11304653985496</v>
      </c>
      <c r="H19">
        <v>5</v>
      </c>
      <c r="I19" s="4"/>
    </row>
    <row r="20" spans="1:9">
      <c r="A20">
        <v>556.95436954264005</v>
      </c>
      <c r="B20">
        <v>12</v>
      </c>
      <c r="C20">
        <v>557.31255822565902</v>
      </c>
      <c r="D20">
        <v>17</v>
      </c>
      <c r="E20">
        <v>554.636231589815</v>
      </c>
      <c r="F20">
        <v>6</v>
      </c>
      <c r="G20">
        <v>557.75965035874901</v>
      </c>
      <c r="H20">
        <v>6</v>
      </c>
      <c r="I20" s="4"/>
    </row>
    <row r="21" spans="1:9">
      <c r="A21">
        <v>557.03934883092802</v>
      </c>
      <c r="B21">
        <v>11</v>
      </c>
      <c r="C21">
        <v>558.91917873208399</v>
      </c>
      <c r="D21">
        <v>20</v>
      </c>
      <c r="E21">
        <v>556.32537465453697</v>
      </c>
      <c r="F21">
        <v>9</v>
      </c>
      <c r="G21">
        <v>558.38271984586197</v>
      </c>
      <c r="H21">
        <v>6</v>
      </c>
      <c r="I21" s="4"/>
    </row>
    <row r="22" spans="1:9">
      <c r="A22">
        <v>558.79576123012703</v>
      </c>
      <c r="B22">
        <v>13</v>
      </c>
      <c r="C22">
        <v>560.57956484549402</v>
      </c>
      <c r="D22">
        <v>23</v>
      </c>
      <c r="E22">
        <v>556.91489818100695</v>
      </c>
      <c r="F22">
        <v>9</v>
      </c>
      <c r="G22">
        <v>559.21317595660503</v>
      </c>
      <c r="H22">
        <v>5</v>
      </c>
      <c r="I22" s="4"/>
    </row>
    <row r="23" spans="1:9">
      <c r="A23">
        <v>558.94988425884799</v>
      </c>
      <c r="B23">
        <v>12</v>
      </c>
      <c r="C23">
        <v>560.68568567036402</v>
      </c>
      <c r="D23">
        <v>22</v>
      </c>
      <c r="E23">
        <v>557.53728972070201</v>
      </c>
      <c r="F23">
        <v>8</v>
      </c>
      <c r="G23">
        <v>560.273123176529</v>
      </c>
      <c r="H23">
        <v>4</v>
      </c>
      <c r="I23" s="4"/>
    </row>
    <row r="24" spans="1:9">
      <c r="A24">
        <v>559.59406038378802</v>
      </c>
      <c r="B24">
        <v>11</v>
      </c>
      <c r="C24">
        <v>560.97484484586198</v>
      </c>
      <c r="D24">
        <v>21</v>
      </c>
      <c r="E24">
        <v>559.21085877970904</v>
      </c>
      <c r="F24">
        <v>9</v>
      </c>
      <c r="G24">
        <v>560.41203644725704</v>
      </c>
      <c r="H24">
        <v>3</v>
      </c>
      <c r="I24" s="4"/>
    </row>
    <row r="25" spans="1:9">
      <c r="A25">
        <v>560.67894017010497</v>
      </c>
      <c r="B25">
        <v>12</v>
      </c>
      <c r="C25">
        <v>563.33091514829903</v>
      </c>
      <c r="D25">
        <v>24</v>
      </c>
      <c r="E25">
        <v>559.260306128607</v>
      </c>
      <c r="F25">
        <v>8</v>
      </c>
      <c r="G25">
        <v>561.52598089170101</v>
      </c>
      <c r="H25">
        <v>2</v>
      </c>
      <c r="I25" s="4"/>
    </row>
    <row r="26" spans="1:9">
      <c r="A26">
        <v>561.19621980319505</v>
      </c>
      <c r="B26">
        <v>12</v>
      </c>
      <c r="C26">
        <v>563.55697731158705</v>
      </c>
      <c r="D26">
        <v>23</v>
      </c>
      <c r="E26">
        <v>560.74388461454896</v>
      </c>
      <c r="F26">
        <v>8</v>
      </c>
      <c r="G26">
        <v>561.894189845494</v>
      </c>
      <c r="H26">
        <v>4</v>
      </c>
      <c r="I26" s="4"/>
    </row>
    <row r="27" spans="1:9">
      <c r="A27">
        <v>561.85468512364196</v>
      </c>
      <c r="B27">
        <v>11</v>
      </c>
      <c r="C27">
        <v>563.89305033614698</v>
      </c>
      <c r="D27">
        <v>23</v>
      </c>
      <c r="E27">
        <v>561.47694385765305</v>
      </c>
      <c r="F27">
        <v>7</v>
      </c>
      <c r="G27">
        <v>563.09346084833896</v>
      </c>
      <c r="H27">
        <v>5</v>
      </c>
    </row>
    <row r="28" spans="1:9">
      <c r="A28">
        <v>563.47541055861802</v>
      </c>
      <c r="B28">
        <v>10</v>
      </c>
      <c r="C28">
        <v>564.70114397825398</v>
      </c>
      <c r="D28">
        <v>22</v>
      </c>
      <c r="E28">
        <v>561.66880694004396</v>
      </c>
      <c r="F28">
        <v>6</v>
      </c>
      <c r="G28">
        <v>564.31477528109599</v>
      </c>
      <c r="H28">
        <v>6</v>
      </c>
    </row>
    <row r="29" spans="1:9">
      <c r="A29">
        <v>564.213073967573</v>
      </c>
      <c r="B29">
        <v>10</v>
      </c>
      <c r="C29">
        <v>566.67937073184703</v>
      </c>
      <c r="D29">
        <v>22</v>
      </c>
      <c r="E29">
        <v>563.86350659428297</v>
      </c>
      <c r="F29">
        <v>6</v>
      </c>
      <c r="G29">
        <v>564.54414232946897</v>
      </c>
      <c r="H29">
        <v>5</v>
      </c>
    </row>
    <row r="30" spans="1:9">
      <c r="A30">
        <v>565.19001158619096</v>
      </c>
      <c r="B30">
        <v>10</v>
      </c>
      <c r="C30">
        <v>567.33042135107996</v>
      </c>
      <c r="D30">
        <v>21</v>
      </c>
      <c r="E30">
        <v>564.03465060570602</v>
      </c>
      <c r="F30">
        <v>5</v>
      </c>
      <c r="G30">
        <v>565.41778153467999</v>
      </c>
      <c r="H30">
        <v>4</v>
      </c>
    </row>
    <row r="31" spans="1:9">
      <c r="A31">
        <v>566.46063658619096</v>
      </c>
      <c r="B31">
        <v>10</v>
      </c>
      <c r="C31">
        <v>567.34292135108001</v>
      </c>
      <c r="D31">
        <v>20</v>
      </c>
      <c r="E31">
        <v>564.43392812158402</v>
      </c>
      <c r="F31">
        <v>4</v>
      </c>
      <c r="G31">
        <v>567.58380922157505</v>
      </c>
      <c r="H31">
        <v>3</v>
      </c>
    </row>
    <row r="32" spans="1:9">
      <c r="A32">
        <v>567.46999120047803</v>
      </c>
      <c r="B32">
        <v>10</v>
      </c>
      <c r="C32">
        <v>568.35467836918701</v>
      </c>
      <c r="D32">
        <v>19</v>
      </c>
      <c r="E32">
        <v>566.58067894771796</v>
      </c>
      <c r="F32">
        <v>4</v>
      </c>
      <c r="G32">
        <v>567.84376346903105</v>
      </c>
      <c r="H32">
        <v>3</v>
      </c>
    </row>
    <row r="33" spans="1:8">
      <c r="A33">
        <v>568.15118845272502</v>
      </c>
      <c r="B33">
        <v>9</v>
      </c>
      <c r="C33">
        <v>569.57798396969895</v>
      </c>
      <c r="D33">
        <v>19</v>
      </c>
      <c r="E33">
        <v>567.37361614540202</v>
      </c>
      <c r="F33">
        <v>6</v>
      </c>
      <c r="G33">
        <v>568.05998300844499</v>
      </c>
      <c r="H33">
        <v>2</v>
      </c>
    </row>
    <row r="34" spans="1:8">
      <c r="A34">
        <v>568.82531513133597</v>
      </c>
      <c r="B34">
        <v>8</v>
      </c>
      <c r="C34">
        <v>570.14364429686805</v>
      </c>
      <c r="D34">
        <v>20</v>
      </c>
      <c r="E34">
        <v>567.68515092269899</v>
      </c>
      <c r="F34">
        <v>6</v>
      </c>
      <c r="G34">
        <v>570.708227472874</v>
      </c>
      <c r="H34">
        <v>6</v>
      </c>
    </row>
    <row r="35" spans="1:8">
      <c r="A35">
        <v>570.79199075056999</v>
      </c>
      <c r="B35">
        <v>9</v>
      </c>
      <c r="E35">
        <v>568.71295510083598</v>
      </c>
      <c r="F35">
        <v>5</v>
      </c>
      <c r="G35">
        <v>571.00842319125297</v>
      </c>
      <c r="H35">
        <v>5</v>
      </c>
    </row>
    <row r="36" spans="1:8">
      <c r="A36">
        <v>571.27890281872601</v>
      </c>
      <c r="B36">
        <v>10</v>
      </c>
      <c r="E36">
        <v>570.49102561189397</v>
      </c>
      <c r="F36">
        <v>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21"/>
  <sheetViews>
    <sheetView tabSelected="1" zoomScale="90" zoomScaleNormal="90" workbookViewId="0">
      <selection activeCell="C19" sqref="C19"/>
    </sheetView>
  </sheetViews>
  <sheetFormatPr baseColWidth="10" defaultColWidth="9.140625" defaultRowHeight="15"/>
  <cols>
    <col min="1" max="1" width="6.7109375" customWidth="1"/>
  </cols>
  <sheetData>
    <row r="1" spans="1:21">
      <c r="B1" t="s">
        <v>134</v>
      </c>
      <c r="C1" s="35" t="s">
        <v>136</v>
      </c>
      <c r="D1" t="s">
        <v>137</v>
      </c>
      <c r="E1" s="35" t="s">
        <v>135</v>
      </c>
      <c r="F1" t="s">
        <v>138</v>
      </c>
      <c r="G1" s="35" t="s">
        <v>139</v>
      </c>
      <c r="H1" t="s">
        <v>140</v>
      </c>
      <c r="I1" s="35" t="s">
        <v>141</v>
      </c>
      <c r="J1" t="s">
        <v>142</v>
      </c>
      <c r="K1" s="35" t="s">
        <v>143</v>
      </c>
      <c r="L1" t="s">
        <v>144</v>
      </c>
      <c r="M1" s="35" t="s">
        <v>145</v>
      </c>
      <c r="N1" t="s">
        <v>146</v>
      </c>
      <c r="O1" s="35" t="s">
        <v>147</v>
      </c>
      <c r="P1" t="s">
        <v>148</v>
      </c>
      <c r="Q1" s="35" t="s">
        <v>149</v>
      </c>
      <c r="R1" t="s">
        <v>150</v>
      </c>
      <c r="S1" s="35" t="s">
        <v>151</v>
      </c>
      <c r="T1" t="s">
        <v>152</v>
      </c>
      <c r="U1" s="35" t="s">
        <v>153</v>
      </c>
    </row>
    <row r="2" spans="1:21">
      <c r="A2" s="38">
        <v>1</v>
      </c>
      <c r="B2">
        <v>34</v>
      </c>
      <c r="C2" s="35">
        <v>30</v>
      </c>
      <c r="D2">
        <v>34</v>
      </c>
      <c r="E2" s="35">
        <v>26</v>
      </c>
      <c r="F2">
        <v>45</v>
      </c>
      <c r="G2" s="35">
        <v>38</v>
      </c>
      <c r="H2">
        <v>38</v>
      </c>
      <c r="I2" s="35">
        <v>30</v>
      </c>
      <c r="J2">
        <v>47</v>
      </c>
      <c r="K2" s="35">
        <v>44</v>
      </c>
      <c r="L2">
        <v>45</v>
      </c>
      <c r="M2" s="35">
        <v>38</v>
      </c>
      <c r="N2">
        <v>44</v>
      </c>
      <c r="O2" s="35">
        <v>38</v>
      </c>
      <c r="P2">
        <v>39</v>
      </c>
      <c r="Q2" s="35">
        <v>34</v>
      </c>
      <c r="R2">
        <v>47</v>
      </c>
      <c r="S2" s="35">
        <v>42</v>
      </c>
      <c r="T2">
        <v>45</v>
      </c>
      <c r="U2" s="35">
        <v>36</v>
      </c>
    </row>
    <row r="3" spans="1:21">
      <c r="A3" s="38">
        <v>2</v>
      </c>
      <c r="B3">
        <v>51</v>
      </c>
      <c r="C3" s="35">
        <v>48</v>
      </c>
      <c r="D3">
        <v>43</v>
      </c>
      <c r="E3" s="35">
        <v>42</v>
      </c>
      <c r="F3">
        <v>37</v>
      </c>
      <c r="G3" s="35">
        <v>40</v>
      </c>
      <c r="H3">
        <v>49</v>
      </c>
      <c r="I3" s="35">
        <v>52</v>
      </c>
      <c r="J3">
        <v>37</v>
      </c>
      <c r="K3" s="35">
        <v>34</v>
      </c>
      <c r="L3">
        <v>44</v>
      </c>
      <c r="M3" s="35">
        <v>44</v>
      </c>
      <c r="N3">
        <v>59</v>
      </c>
      <c r="O3" s="35">
        <v>52</v>
      </c>
      <c r="P3">
        <v>34</v>
      </c>
      <c r="Q3" s="35">
        <v>36</v>
      </c>
      <c r="R3">
        <v>37</v>
      </c>
      <c r="S3" s="35">
        <v>34</v>
      </c>
      <c r="T3">
        <v>42</v>
      </c>
      <c r="U3" s="35">
        <v>44</v>
      </c>
    </row>
    <row r="4" spans="1:21">
      <c r="A4" s="38">
        <v>3</v>
      </c>
      <c r="B4">
        <v>31</v>
      </c>
      <c r="C4" s="35">
        <v>30</v>
      </c>
      <c r="D4">
        <v>45</v>
      </c>
      <c r="E4" s="35">
        <v>48</v>
      </c>
      <c r="F4">
        <v>31</v>
      </c>
      <c r="G4" s="35">
        <v>26</v>
      </c>
      <c r="H4">
        <v>42</v>
      </c>
      <c r="I4" s="35">
        <v>40</v>
      </c>
      <c r="J4">
        <v>49</v>
      </c>
      <c r="K4" s="35">
        <v>50</v>
      </c>
      <c r="L4">
        <v>39</v>
      </c>
      <c r="M4" s="35">
        <v>40</v>
      </c>
      <c r="N4">
        <v>35</v>
      </c>
      <c r="O4" s="35">
        <v>42</v>
      </c>
      <c r="P4">
        <v>32</v>
      </c>
      <c r="Q4" s="35">
        <v>30</v>
      </c>
      <c r="R4">
        <v>42</v>
      </c>
      <c r="S4" s="35">
        <v>42</v>
      </c>
      <c r="T4">
        <v>40</v>
      </c>
      <c r="U4" s="35">
        <v>42</v>
      </c>
    </row>
    <row r="5" spans="1:21">
      <c r="A5" s="38">
        <v>4</v>
      </c>
      <c r="B5">
        <v>194</v>
      </c>
      <c r="C5" s="35">
        <v>190</v>
      </c>
      <c r="D5">
        <v>238</v>
      </c>
      <c r="E5" s="35">
        <v>222</v>
      </c>
      <c r="F5">
        <v>198</v>
      </c>
      <c r="G5" s="35">
        <v>196</v>
      </c>
      <c r="H5">
        <v>202</v>
      </c>
      <c r="I5" s="35">
        <v>196</v>
      </c>
      <c r="J5">
        <v>215</v>
      </c>
      <c r="K5" s="35">
        <v>200</v>
      </c>
      <c r="L5">
        <v>171</v>
      </c>
      <c r="M5" s="35">
        <v>164</v>
      </c>
      <c r="N5">
        <v>210</v>
      </c>
      <c r="O5" s="35">
        <v>204</v>
      </c>
      <c r="P5">
        <v>201</v>
      </c>
      <c r="Q5" s="35">
        <v>194</v>
      </c>
      <c r="R5">
        <v>191</v>
      </c>
      <c r="S5" s="35">
        <v>182</v>
      </c>
      <c r="T5">
        <v>236</v>
      </c>
      <c r="U5" s="35">
        <v>222</v>
      </c>
    </row>
    <row r="6" spans="1:21">
      <c r="A6" s="38">
        <v>5</v>
      </c>
      <c r="B6">
        <v>205</v>
      </c>
      <c r="C6" s="35">
        <v>202</v>
      </c>
      <c r="D6">
        <v>267</v>
      </c>
      <c r="E6" s="35">
        <v>270</v>
      </c>
      <c r="F6">
        <v>244</v>
      </c>
      <c r="G6" s="35">
        <v>238</v>
      </c>
      <c r="H6">
        <v>245</v>
      </c>
      <c r="I6" s="35">
        <v>236</v>
      </c>
      <c r="J6">
        <v>214</v>
      </c>
      <c r="K6" s="35">
        <v>224</v>
      </c>
      <c r="L6">
        <v>247</v>
      </c>
      <c r="M6" s="35">
        <v>240</v>
      </c>
      <c r="N6">
        <v>227</v>
      </c>
      <c r="O6" s="35">
        <v>227</v>
      </c>
      <c r="P6">
        <v>240</v>
      </c>
      <c r="Q6" s="35">
        <v>240</v>
      </c>
      <c r="R6">
        <v>250</v>
      </c>
      <c r="S6" s="35">
        <v>254</v>
      </c>
      <c r="T6">
        <v>252</v>
      </c>
      <c r="U6" s="35">
        <v>258</v>
      </c>
    </row>
    <row r="7" spans="1:21">
      <c r="A7" s="38">
        <v>6</v>
      </c>
      <c r="B7">
        <v>190</v>
      </c>
      <c r="C7" s="35">
        <v>194</v>
      </c>
      <c r="D7">
        <v>185</v>
      </c>
      <c r="E7" s="35">
        <v>194</v>
      </c>
      <c r="F7">
        <v>189</v>
      </c>
      <c r="G7" s="35">
        <v>194</v>
      </c>
      <c r="H7">
        <v>197</v>
      </c>
      <c r="I7" s="35">
        <v>206</v>
      </c>
      <c r="J7">
        <v>187</v>
      </c>
      <c r="K7" s="35">
        <v>186</v>
      </c>
      <c r="L7">
        <v>188</v>
      </c>
      <c r="M7" s="35">
        <v>192</v>
      </c>
      <c r="N7">
        <v>179</v>
      </c>
      <c r="O7" s="35">
        <v>180</v>
      </c>
      <c r="P7">
        <v>215</v>
      </c>
      <c r="Q7" s="35">
        <v>212</v>
      </c>
      <c r="R7">
        <v>169</v>
      </c>
      <c r="S7" s="35">
        <v>168</v>
      </c>
      <c r="T7">
        <v>167</v>
      </c>
      <c r="U7" s="35">
        <v>170</v>
      </c>
    </row>
    <row r="8" spans="1:21">
      <c r="A8" s="38">
        <v>7</v>
      </c>
      <c r="B8">
        <v>158</v>
      </c>
      <c r="C8" s="35">
        <v>160</v>
      </c>
      <c r="D8">
        <v>160</v>
      </c>
      <c r="E8" s="35">
        <v>158</v>
      </c>
      <c r="F8">
        <v>170</v>
      </c>
      <c r="G8" s="35">
        <v>168</v>
      </c>
      <c r="H8">
        <v>154</v>
      </c>
      <c r="I8" s="35">
        <v>162</v>
      </c>
      <c r="J8">
        <v>132</v>
      </c>
      <c r="K8" s="35">
        <v>134</v>
      </c>
      <c r="L8">
        <v>181</v>
      </c>
      <c r="M8" s="35">
        <v>188</v>
      </c>
      <c r="N8">
        <v>170</v>
      </c>
      <c r="O8" s="35">
        <v>171</v>
      </c>
      <c r="P8">
        <v>159</v>
      </c>
      <c r="Q8" s="35">
        <v>157</v>
      </c>
      <c r="R8">
        <v>169</v>
      </c>
      <c r="S8" s="35">
        <v>172</v>
      </c>
      <c r="T8">
        <v>160</v>
      </c>
      <c r="U8" s="35">
        <v>160</v>
      </c>
    </row>
    <row r="9" spans="1:21">
      <c r="A9" s="38">
        <v>8</v>
      </c>
      <c r="B9">
        <v>253</v>
      </c>
      <c r="C9" s="35">
        <v>248</v>
      </c>
      <c r="D9">
        <v>212</v>
      </c>
      <c r="E9" s="35">
        <v>212</v>
      </c>
      <c r="F9">
        <v>241</v>
      </c>
      <c r="G9" s="35">
        <v>240</v>
      </c>
      <c r="H9">
        <v>239</v>
      </c>
      <c r="I9" s="35">
        <v>228</v>
      </c>
      <c r="J9">
        <v>225</v>
      </c>
      <c r="K9" s="35">
        <v>220</v>
      </c>
      <c r="L9">
        <v>230</v>
      </c>
      <c r="M9" s="35">
        <v>218</v>
      </c>
      <c r="N9">
        <v>241</v>
      </c>
      <c r="O9" s="35">
        <v>232</v>
      </c>
      <c r="P9">
        <v>264</v>
      </c>
      <c r="Q9" s="35">
        <v>269</v>
      </c>
      <c r="R9">
        <v>229</v>
      </c>
      <c r="S9" s="35">
        <v>224</v>
      </c>
      <c r="T9">
        <v>228</v>
      </c>
      <c r="U9" s="35">
        <v>222</v>
      </c>
    </row>
    <row r="10" spans="1:21">
      <c r="A10" s="38">
        <v>9</v>
      </c>
      <c r="B10">
        <v>278</v>
      </c>
      <c r="C10" s="35">
        <v>270</v>
      </c>
      <c r="D10">
        <v>296</v>
      </c>
      <c r="E10" s="35">
        <v>272</v>
      </c>
      <c r="F10">
        <v>271</v>
      </c>
      <c r="G10" s="35">
        <v>268</v>
      </c>
      <c r="H10">
        <v>300</v>
      </c>
      <c r="I10" s="35">
        <v>278</v>
      </c>
      <c r="J10">
        <v>236</v>
      </c>
      <c r="K10" s="35">
        <v>235</v>
      </c>
      <c r="L10">
        <v>261</v>
      </c>
      <c r="M10" s="35">
        <v>262</v>
      </c>
      <c r="N10">
        <v>286</v>
      </c>
      <c r="O10" s="35">
        <v>274</v>
      </c>
      <c r="P10">
        <v>296</v>
      </c>
      <c r="Q10" s="35">
        <v>270</v>
      </c>
      <c r="R10">
        <v>269</v>
      </c>
      <c r="S10" s="35">
        <v>258</v>
      </c>
      <c r="T10">
        <v>296</v>
      </c>
      <c r="U10" s="35">
        <v>278</v>
      </c>
    </row>
    <row r="11" spans="1:21">
      <c r="A11" s="38">
        <v>10</v>
      </c>
      <c r="B11">
        <v>325</v>
      </c>
      <c r="C11" s="35">
        <v>278</v>
      </c>
      <c r="D11">
        <v>272</v>
      </c>
      <c r="E11" s="35">
        <v>276</v>
      </c>
      <c r="F11">
        <v>283</v>
      </c>
      <c r="G11" s="35">
        <v>274</v>
      </c>
      <c r="H11">
        <v>273</v>
      </c>
      <c r="I11" s="35">
        <v>274</v>
      </c>
      <c r="J11">
        <v>289</v>
      </c>
      <c r="K11" s="35">
        <v>273</v>
      </c>
      <c r="L11">
        <v>282</v>
      </c>
      <c r="M11" s="35">
        <v>270</v>
      </c>
      <c r="N11">
        <v>287</v>
      </c>
      <c r="O11" s="35">
        <v>274</v>
      </c>
      <c r="P11">
        <v>325</v>
      </c>
      <c r="Q11" s="35">
        <v>274</v>
      </c>
      <c r="R11">
        <v>292</v>
      </c>
      <c r="S11" s="35">
        <v>272</v>
      </c>
      <c r="T11">
        <v>329</v>
      </c>
      <c r="U11" s="35">
        <v>272</v>
      </c>
    </row>
    <row r="12" spans="1:21">
      <c r="A12" s="38">
        <v>11</v>
      </c>
      <c r="B12">
        <v>86</v>
      </c>
      <c r="C12" s="35">
        <v>150</v>
      </c>
      <c r="D12">
        <v>85</v>
      </c>
      <c r="E12" s="35">
        <v>112</v>
      </c>
      <c r="F12">
        <v>95</v>
      </c>
      <c r="G12" s="35">
        <v>114</v>
      </c>
      <c r="H12">
        <v>78</v>
      </c>
      <c r="I12" s="35">
        <v>108</v>
      </c>
      <c r="J12">
        <v>71</v>
      </c>
      <c r="K12" s="35">
        <v>94</v>
      </c>
      <c r="L12">
        <v>87</v>
      </c>
      <c r="M12" s="35">
        <v>110</v>
      </c>
      <c r="N12">
        <v>73</v>
      </c>
      <c r="O12" s="35">
        <v>112</v>
      </c>
      <c r="P12">
        <v>68</v>
      </c>
      <c r="Q12" s="35">
        <v>146</v>
      </c>
      <c r="R12">
        <v>85</v>
      </c>
      <c r="S12" s="35">
        <v>126</v>
      </c>
      <c r="T12">
        <v>76</v>
      </c>
      <c r="U12" s="35">
        <v>160</v>
      </c>
    </row>
    <row r="13" spans="1:21">
      <c r="A13" s="38">
        <v>12</v>
      </c>
      <c r="B13">
        <v>0</v>
      </c>
      <c r="C13" s="35">
        <v>0</v>
      </c>
      <c r="D13">
        <v>0</v>
      </c>
      <c r="E13" s="35">
        <v>0</v>
      </c>
      <c r="F13">
        <v>0</v>
      </c>
      <c r="G13" s="35">
        <v>0</v>
      </c>
      <c r="H13">
        <v>0</v>
      </c>
      <c r="I13" s="35">
        <v>0</v>
      </c>
      <c r="J13">
        <v>0</v>
      </c>
      <c r="K13" s="35">
        <v>0</v>
      </c>
      <c r="L13">
        <v>0</v>
      </c>
      <c r="M13" s="35">
        <v>0</v>
      </c>
      <c r="N13">
        <v>0</v>
      </c>
      <c r="O13" s="35">
        <v>0</v>
      </c>
      <c r="P13">
        <v>0</v>
      </c>
      <c r="Q13" s="35">
        <v>0</v>
      </c>
      <c r="R13">
        <v>0</v>
      </c>
      <c r="S13" s="35">
        <v>0</v>
      </c>
      <c r="T13">
        <v>0</v>
      </c>
      <c r="U13" s="35">
        <v>0</v>
      </c>
    </row>
    <row r="14" spans="1:21">
      <c r="A14" s="38">
        <v>13</v>
      </c>
      <c r="B14">
        <v>0</v>
      </c>
      <c r="C14" s="35">
        <v>0</v>
      </c>
      <c r="D14">
        <v>0</v>
      </c>
      <c r="E14" s="35">
        <v>0</v>
      </c>
      <c r="F14">
        <v>0</v>
      </c>
      <c r="G14" s="35">
        <v>0</v>
      </c>
      <c r="H14">
        <v>0</v>
      </c>
      <c r="I14" s="35">
        <v>0</v>
      </c>
      <c r="J14">
        <v>0</v>
      </c>
      <c r="K14" s="35">
        <v>0</v>
      </c>
      <c r="L14">
        <v>0</v>
      </c>
      <c r="M14" s="35">
        <v>0</v>
      </c>
      <c r="N14">
        <v>0</v>
      </c>
      <c r="O14" s="35">
        <v>0</v>
      </c>
      <c r="P14">
        <v>0</v>
      </c>
      <c r="Q14" s="35">
        <v>0</v>
      </c>
      <c r="R14">
        <v>0</v>
      </c>
      <c r="S14" s="35">
        <v>0</v>
      </c>
      <c r="T14">
        <v>0</v>
      </c>
      <c r="U14" s="35">
        <v>0</v>
      </c>
    </row>
    <row r="15" spans="1:21">
      <c r="B15">
        <v>0</v>
      </c>
      <c r="C15" s="35">
        <v>0</v>
      </c>
      <c r="D15">
        <v>0</v>
      </c>
      <c r="E15" s="35">
        <v>0</v>
      </c>
      <c r="F15">
        <v>0</v>
      </c>
      <c r="G15" s="35">
        <v>0</v>
      </c>
      <c r="H15">
        <v>0</v>
      </c>
      <c r="I15" s="35">
        <v>0</v>
      </c>
      <c r="J15">
        <v>0</v>
      </c>
      <c r="K15" s="35">
        <v>0</v>
      </c>
      <c r="L15">
        <v>0</v>
      </c>
      <c r="M15" s="35">
        <v>0</v>
      </c>
      <c r="N15">
        <v>0</v>
      </c>
      <c r="O15" s="35">
        <v>0</v>
      </c>
      <c r="P15">
        <v>0</v>
      </c>
      <c r="Q15" s="35">
        <v>0</v>
      </c>
      <c r="R15">
        <v>0</v>
      </c>
      <c r="S15" s="35">
        <v>0</v>
      </c>
      <c r="T15">
        <v>0</v>
      </c>
      <c r="U15" s="35">
        <v>0</v>
      </c>
    </row>
    <row r="16" spans="1:21">
      <c r="B16">
        <v>0</v>
      </c>
      <c r="C16" s="35">
        <v>0</v>
      </c>
      <c r="D16">
        <v>0</v>
      </c>
      <c r="E16" s="35">
        <v>0</v>
      </c>
      <c r="F16">
        <v>0</v>
      </c>
      <c r="G16" s="35">
        <v>0</v>
      </c>
      <c r="H16">
        <v>0</v>
      </c>
      <c r="I16" s="35">
        <v>0</v>
      </c>
      <c r="J16">
        <v>0</v>
      </c>
      <c r="K16" s="35">
        <v>0</v>
      </c>
      <c r="L16">
        <v>0</v>
      </c>
      <c r="M16" s="35">
        <v>0</v>
      </c>
      <c r="N16">
        <v>0</v>
      </c>
      <c r="O16" s="35">
        <v>0</v>
      </c>
      <c r="P16">
        <v>0</v>
      </c>
      <c r="Q16" s="35">
        <v>0</v>
      </c>
      <c r="R16">
        <v>0</v>
      </c>
      <c r="S16" s="35">
        <v>0</v>
      </c>
      <c r="T16">
        <v>0</v>
      </c>
      <c r="U16" s="35">
        <v>0</v>
      </c>
    </row>
    <row r="17" spans="1:21">
      <c r="A17" s="38" t="s">
        <v>160</v>
      </c>
      <c r="B17" s="40">
        <v>0</v>
      </c>
      <c r="C17" s="41">
        <v>0</v>
      </c>
      <c r="D17" s="40">
        <v>0</v>
      </c>
      <c r="E17" s="41">
        <v>0</v>
      </c>
      <c r="F17" s="40">
        <v>0</v>
      </c>
      <c r="G17" s="41">
        <v>0</v>
      </c>
      <c r="H17" s="40">
        <v>0</v>
      </c>
      <c r="I17" s="41">
        <v>0</v>
      </c>
      <c r="J17" s="40">
        <v>0</v>
      </c>
      <c r="K17" s="41">
        <v>0</v>
      </c>
      <c r="L17" s="40">
        <v>0</v>
      </c>
      <c r="M17" s="41">
        <v>0</v>
      </c>
      <c r="N17" s="40">
        <v>0</v>
      </c>
      <c r="O17" s="41">
        <v>0</v>
      </c>
      <c r="P17" s="40">
        <v>0</v>
      </c>
      <c r="Q17" s="41">
        <v>0</v>
      </c>
      <c r="R17" s="40">
        <v>0</v>
      </c>
      <c r="S17" s="41">
        <v>0</v>
      </c>
      <c r="T17" s="40">
        <v>0</v>
      </c>
      <c r="U17" s="41">
        <v>0</v>
      </c>
    </row>
    <row r="18" spans="1:21">
      <c r="A18" s="38" t="s">
        <v>159</v>
      </c>
      <c r="B18" s="57">
        <f t="shared" ref="B18:U18" si="0">AVERAGE(B9:B11)</f>
        <v>285.33333333333331</v>
      </c>
      <c r="C18" s="57">
        <f t="shared" si="0"/>
        <v>265.33333333333331</v>
      </c>
      <c r="D18" s="57">
        <f t="shared" si="0"/>
        <v>260</v>
      </c>
      <c r="E18" s="57">
        <f t="shared" si="0"/>
        <v>253.33333333333334</v>
      </c>
      <c r="F18" s="57">
        <f t="shared" si="0"/>
        <v>265</v>
      </c>
      <c r="G18" s="57">
        <f t="shared" si="0"/>
        <v>260.66666666666669</v>
      </c>
      <c r="H18" s="57">
        <f t="shared" si="0"/>
        <v>270.66666666666669</v>
      </c>
      <c r="I18" s="57">
        <f t="shared" si="0"/>
        <v>260</v>
      </c>
      <c r="J18" s="57">
        <f t="shared" si="0"/>
        <v>250</v>
      </c>
      <c r="K18" s="57">
        <f t="shared" si="0"/>
        <v>242.66666666666666</v>
      </c>
      <c r="L18" s="57">
        <f t="shared" si="0"/>
        <v>257.66666666666669</v>
      </c>
      <c r="M18" s="57">
        <f t="shared" si="0"/>
        <v>250</v>
      </c>
      <c r="N18" s="57">
        <f t="shared" si="0"/>
        <v>271.33333333333331</v>
      </c>
      <c r="O18" s="57">
        <f t="shared" si="0"/>
        <v>260</v>
      </c>
      <c r="P18" s="57">
        <f t="shared" si="0"/>
        <v>295</v>
      </c>
      <c r="Q18" s="57">
        <f t="shared" si="0"/>
        <v>271</v>
      </c>
      <c r="R18" s="57">
        <f t="shared" si="0"/>
        <v>263.33333333333331</v>
      </c>
      <c r="S18" s="57">
        <f t="shared" si="0"/>
        <v>251.33333333333334</v>
      </c>
      <c r="T18" s="57">
        <f t="shared" si="0"/>
        <v>284.33333333333331</v>
      </c>
      <c r="U18" s="57">
        <f t="shared" si="0"/>
        <v>257.33333333333331</v>
      </c>
    </row>
    <row r="19" spans="1:21">
      <c r="A19" s="38" t="s">
        <v>154</v>
      </c>
      <c r="B19" s="57">
        <f>(B18+D18+F18+H18+J18+L18+N18+P18+R18+T18)/10</f>
        <v>270.26666666666671</v>
      </c>
      <c r="C19" s="57">
        <f>(C18+E18+G18+I18+K18+M18+O18+Q18+S18+U18)/10</f>
        <v>257.16666666666669</v>
      </c>
    </row>
    <row r="20" spans="1:21">
      <c r="A20" s="38" t="s">
        <v>155</v>
      </c>
      <c r="C20" s="39">
        <v>7</v>
      </c>
    </row>
    <row r="21" spans="1:21">
      <c r="A21" s="38" t="s">
        <v>156</v>
      </c>
      <c r="C21" s="56">
        <f>C19/C20</f>
        <v>36.738095238095241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Zona1</vt:lpstr>
      <vt:lpstr>Zona2</vt:lpstr>
      <vt:lpstr>Zona3</vt:lpstr>
      <vt:lpstr>Zona4</vt:lpstr>
      <vt:lpstr>ZonaTotal</vt:lpstr>
      <vt:lpstr>Destinos</vt:lpstr>
      <vt:lpstr>Old</vt:lpstr>
      <vt:lpstr>Output</vt:lpstr>
      <vt:lpstr>Throughput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2019-02-10T19:40:59Z</dcterms:modified>
</cp:coreProperties>
</file>